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DR2022" sheetId="2" r:id="rId1"/>
  </sheets>
  <definedNames>
    <definedName name="_xlnm.Print_Area" localSheetId="0">'DR2022'!$A$1:$J$81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2" l="1"/>
  <c r="I62" i="2"/>
  <c r="H62" i="2"/>
  <c r="I46" i="2"/>
  <c r="H46" i="2"/>
  <c r="I44" i="2"/>
  <c r="H44" i="2"/>
  <c r="I41" i="2"/>
  <c r="H41" i="2"/>
  <c r="I38" i="2"/>
  <c r="H38" i="2"/>
  <c r="I26" i="2"/>
  <c r="H26" i="2"/>
  <c r="I25" i="2"/>
  <c r="I66" i="2" s="1"/>
  <c r="I70" i="2" s="1"/>
  <c r="I75" i="2" s="1"/>
  <c r="I79" i="2" s="1"/>
  <c r="H25" i="2"/>
  <c r="H24" i="2"/>
  <c r="H66" i="2" l="1"/>
  <c r="H70" i="2" s="1"/>
  <c r="H75" i="2" s="1"/>
  <c r="H79" i="2" s="1"/>
</calcChain>
</file>

<file path=xl/sharedStrings.xml><?xml version="1.0" encoding="utf-8"?>
<sst xmlns="http://schemas.openxmlformats.org/spreadsheetml/2006/main" count="58" uniqueCount="58">
  <si>
    <t>DEMONSTRAÇÃO DOS RESULTADOS POR NATUREZAS</t>
  </si>
  <si>
    <t>Entidade: ACAPO</t>
  </si>
  <si>
    <t>Demonstração dos Resultados por Naturezas</t>
  </si>
  <si>
    <t>UNIDADE MONETÁRIA (€)</t>
  </si>
  <si>
    <t>RENDIMENTOS E GASTOS</t>
  </si>
  <si>
    <t>NOTAS</t>
  </si>
  <si>
    <t>PERÍODOS</t>
  </si>
  <si>
    <t>Vendas e serviços prestados</t>
  </si>
  <si>
    <t xml:space="preserve">  - Vendas</t>
  </si>
  <si>
    <t xml:space="preserve">  - Prestação de serviços</t>
  </si>
  <si>
    <t xml:space="preserve">  - Comparticipação de Utentes</t>
  </si>
  <si>
    <t>Subsídios, doações e legados à exploração</t>
  </si>
  <si>
    <t xml:space="preserve">  - Segurança Social Acordos Atípicos</t>
  </si>
  <si>
    <t xml:space="preserve">  - Subsidio Funcionamento Apoio às Uniões- Norma XXX</t>
  </si>
  <si>
    <t xml:space="preserve">  - CAVIS</t>
  </si>
  <si>
    <t xml:space="preserve">  - Seg. Social Subs. Extraordinários</t>
  </si>
  <si>
    <t xml:space="preserve">  - Outras Entidades Estado</t>
  </si>
  <si>
    <t xml:space="preserve">  - Formação Profissional</t>
  </si>
  <si>
    <t xml:space="preserve">  - Centro de Recursos (IAOQE,AC,APC)</t>
  </si>
  <si>
    <t xml:space="preserve">  - IEFP Estágios</t>
  </si>
  <si>
    <t xml:space="preserve">  - Outras Entidades</t>
  </si>
  <si>
    <t>Variação nos inventários de produção</t>
  </si>
  <si>
    <t xml:space="preserve">Trabalhos para a própria entidade </t>
  </si>
  <si>
    <t>Custo das mercadorias vendidas e das matérias consumidas</t>
  </si>
  <si>
    <t>Fornecimento e serviços externos</t>
  </si>
  <si>
    <t xml:space="preserve">  - Electricidade, Combustível, água e outros fluídos</t>
  </si>
  <si>
    <t xml:space="preserve">  - Material Escritório</t>
  </si>
  <si>
    <t xml:space="preserve">  - Reparação, Conservação em equip e edificios</t>
  </si>
  <si>
    <t xml:space="preserve">  - Outros Fornecimentos e serviços externos</t>
  </si>
  <si>
    <t>Gastos com o Pessoal</t>
  </si>
  <si>
    <t xml:space="preserve">  - Renumerações de pessoal</t>
  </si>
  <si>
    <t xml:space="preserve">  - Encargos sobre renumerações</t>
  </si>
  <si>
    <t xml:space="preserve">  - Outros gastos com pessoal</t>
  </si>
  <si>
    <t>Ajustamentos de inventários  (perdas/reversões)</t>
  </si>
  <si>
    <t>Imparidade de dívidas a receber (perdas/reversões)</t>
  </si>
  <si>
    <t>Provisões (aumentos/reduções)</t>
  </si>
  <si>
    <t>Provisões especificas (aumentos/reduções)</t>
  </si>
  <si>
    <t>Outras Imparidades (perdas/reversões)</t>
  </si>
  <si>
    <t>Proveitos Jogos Santa Casa</t>
  </si>
  <si>
    <t>Aumentos / reduções de justo valor</t>
  </si>
  <si>
    <t>Outros rendimentos e ganhos</t>
  </si>
  <si>
    <t xml:space="preserve"> - INR Projecto nº 77 - B - Teletrabalho na Integração Pessoal</t>
  </si>
  <si>
    <t xml:space="preserve"> - INR Projecto nº 130 - D - Guia do Guia</t>
  </si>
  <si>
    <t xml:space="preserve"> - INR Projecto nº 216 - A - Qualidade.PT</t>
  </si>
  <si>
    <t xml:space="preserve"> - INR - Apoio ao Funcionamento</t>
  </si>
  <si>
    <t xml:space="preserve"> - Outros Rendimentos e Ganhos</t>
  </si>
  <si>
    <t>Outros Gastos e perdas</t>
  </si>
  <si>
    <t>Resultado antes de depreciações, gastos de financiamento e impostos</t>
  </si>
  <si>
    <t>Gastos/reversões de depreciação e de amortização</t>
  </si>
  <si>
    <t>Resultado operacional (antes de gastos de financiamento e impostos)</t>
  </si>
  <si>
    <t>Juros e rendimentos similares obtidos</t>
  </si>
  <si>
    <t>9, 14</t>
  </si>
  <si>
    <t>Juros e gastos similares suportados</t>
  </si>
  <si>
    <t>11, 14</t>
  </si>
  <si>
    <t>Resultado antes de impostos</t>
  </si>
  <si>
    <t>Imposto sobre o rendimento do período</t>
  </si>
  <si>
    <t>Resultado Líquido do Período</t>
  </si>
  <si>
    <t>Período Findo em 31 de Dezembro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</si>
</sst>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Bahnschrift Light SemiCondensed"/>
      <family val="2"/>
    </font>
    <font>
      <sz val="11"/>
      <color theme="3"/>
      <name val="Bahnschrift Light SemiCondensed"/>
      <family val="2"/>
    </font>
    <font>
      <i/>
      <sz val="11"/>
      <color theme="3"/>
      <name val="Bahnschrift Light SemiCondensed"/>
      <family val="2"/>
    </font>
    <font>
      <sz val="11"/>
      <color theme="4"/>
      <name val="Bahnschrift Light SemiCondensed"/>
      <family val="2"/>
    </font>
    <font>
      <sz val="11"/>
      <color theme="1" tint="0.14999847407452621"/>
      <name val="Bahnschrift Light SemiCondensed"/>
      <family val="2"/>
    </font>
    <font>
      <sz val="10"/>
      <color theme="3"/>
      <name val="Bahnschrift Light SemiCondensed"/>
      <family val="2"/>
    </font>
    <font>
      <sz val="11"/>
      <color theme="1"/>
      <name val="Bahnschrift Light SemiCondensed"/>
      <family val="2"/>
    </font>
    <font>
      <sz val="10"/>
      <color theme="4" tint="-0.499984740745262"/>
      <name val="Bahnschrift Light SemiCondensed"/>
      <family val="2"/>
    </font>
    <font>
      <b/>
      <sz val="10"/>
      <color theme="3"/>
      <name val="Bahnschrift Light SemiCondensed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" fontId="4" fillId="0" borderId="7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" fontId="5" fillId="0" borderId="11" xfId="0" applyNumberFormat="1" applyFont="1" applyBorder="1"/>
    <xf numFmtId="0" fontId="6" fillId="0" borderId="1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4" fontId="5" fillId="0" borderId="14" xfId="0" applyNumberFormat="1" applyFont="1" applyBorder="1"/>
    <xf numFmtId="0" fontId="2" fillId="0" borderId="0" xfId="0" applyFont="1" applyBorder="1" applyAlignment="1">
      <alignment horizontal="left"/>
    </xf>
    <xf numFmtId="4" fontId="5" fillId="0" borderId="12" xfId="0" applyNumberFormat="1" applyFont="1" applyBorder="1"/>
    <xf numFmtId="4" fontId="7" fillId="0" borderId="12" xfId="0" applyNumberFormat="1" applyFont="1" applyBorder="1"/>
    <xf numFmtId="4" fontId="7" fillId="0" borderId="14" xfId="0" applyNumberFormat="1" applyFont="1" applyBorder="1"/>
    <xf numFmtId="0" fontId="1" fillId="0" borderId="0" xfId="0" applyFont="1" applyAlignment="1">
      <alignment horizontal="left"/>
    </xf>
    <xf numFmtId="0" fontId="8" fillId="0" borderId="12" xfId="0" applyFont="1" applyBorder="1" applyAlignment="1">
      <alignment horizontal="left"/>
    </xf>
    <xf numFmtId="4" fontId="7" fillId="2" borderId="1" xfId="0" applyNumberFormat="1" applyFont="1" applyFill="1" applyBorder="1" applyAlignment="1">
      <alignment vertical="center"/>
    </xf>
    <xf numFmtId="4" fontId="7" fillId="2" borderId="7" xfId="0" applyNumberFormat="1" applyFont="1" applyFill="1" applyBorder="1" applyAlignment="1">
      <alignment vertical="center"/>
    </xf>
    <xf numFmtId="4" fontId="1" fillId="0" borderId="4" xfId="0" applyNumberFormat="1" applyFont="1" applyBorder="1"/>
    <xf numFmtId="4" fontId="1" fillId="0" borderId="11" xfId="0" applyNumberFormat="1" applyFont="1" applyBorder="1"/>
    <xf numFmtId="0" fontId="9" fillId="0" borderId="1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4" fontId="7" fillId="2" borderId="1" xfId="0" applyNumberFormat="1" applyFont="1" applyFill="1" applyBorder="1"/>
    <xf numFmtId="4" fontId="7" fillId="2" borderId="7" xfId="0" applyNumberFormat="1" applyFont="1" applyFill="1" applyBorder="1"/>
    <xf numFmtId="4" fontId="1" fillId="0" borderId="12" xfId="0" applyNumberFormat="1" applyFont="1" applyBorder="1"/>
    <xf numFmtId="4" fontId="1" fillId="0" borderId="14" xfId="0" applyNumberFormat="1" applyFont="1" applyBorder="1"/>
    <xf numFmtId="0" fontId="6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4" fontId="1" fillId="0" borderId="15" xfId="0" applyNumberFormat="1" applyFont="1" applyBorder="1"/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19050</xdr:rowOff>
    </xdr:from>
    <xdr:to>
      <xdr:col>3</xdr:col>
      <xdr:colOff>209550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19075"/>
          <a:ext cx="1876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view="pageBreakPreview" topLeftCell="A42" zoomScale="80" zoomScaleNormal="80" zoomScaleSheetLayoutView="80" workbookViewId="0">
      <selection activeCell="F63" sqref="F63"/>
    </sheetView>
  </sheetViews>
  <sheetFormatPr defaultRowHeight="15" x14ac:dyDescent="0.25"/>
  <cols>
    <col min="6" max="6" width="22.28515625" customWidth="1"/>
    <col min="8" max="8" width="14.28515625" customWidth="1"/>
    <col min="9" max="9" width="12.140625" bestFit="1" customWidth="1"/>
  </cols>
  <sheetData>
    <row r="1" spans="1:9" ht="15.75" x14ac:dyDescent="0.25">
      <c r="A1" s="1"/>
      <c r="B1" s="1"/>
      <c r="C1" s="1"/>
      <c r="D1" s="1"/>
      <c r="E1" s="1"/>
      <c r="F1" s="1"/>
      <c r="G1" s="2"/>
      <c r="H1" s="1"/>
      <c r="I1" s="1"/>
    </row>
    <row r="2" spans="1:9" ht="15.75" x14ac:dyDescent="0.25">
      <c r="A2" s="1"/>
      <c r="B2" s="1"/>
      <c r="C2" s="1"/>
      <c r="D2" s="1"/>
      <c r="E2" s="1"/>
      <c r="F2" s="1"/>
      <c r="G2" s="2"/>
      <c r="H2" s="1"/>
      <c r="I2" s="1"/>
    </row>
    <row r="3" spans="1:9" ht="15.75" x14ac:dyDescent="0.25">
      <c r="A3" s="1"/>
      <c r="B3" s="1"/>
      <c r="C3" s="1"/>
      <c r="D3" s="1"/>
      <c r="E3" s="1"/>
      <c r="F3" s="1"/>
      <c r="G3" s="2"/>
      <c r="H3" s="1"/>
      <c r="I3" s="1"/>
    </row>
    <row r="4" spans="1:9" ht="15.75" x14ac:dyDescent="0.25">
      <c r="A4" s="1"/>
      <c r="B4" s="1"/>
      <c r="C4" s="1"/>
      <c r="D4" s="1"/>
      <c r="E4" s="1"/>
      <c r="F4" s="1"/>
      <c r="G4" s="2"/>
      <c r="H4" s="1"/>
      <c r="I4" s="1"/>
    </row>
    <row r="5" spans="1:9" x14ac:dyDescent="0.25">
      <c r="A5" s="3"/>
      <c r="B5" s="3"/>
      <c r="C5" s="3"/>
      <c r="D5" s="3"/>
      <c r="E5" s="3"/>
      <c r="F5" s="3"/>
      <c r="G5" s="4"/>
      <c r="H5" s="3"/>
      <c r="I5" s="3"/>
    </row>
    <row r="6" spans="1:9" x14ac:dyDescent="0.25">
      <c r="A6" s="47" t="s">
        <v>0</v>
      </c>
      <c r="B6" s="48"/>
      <c r="C6" s="48"/>
      <c r="D6" s="48"/>
      <c r="E6" s="48"/>
      <c r="F6" s="48"/>
      <c r="G6" s="48"/>
      <c r="H6" s="48"/>
      <c r="I6" s="49"/>
    </row>
    <row r="7" spans="1:9" x14ac:dyDescent="0.25">
      <c r="A7" s="3"/>
      <c r="B7" s="3"/>
      <c r="C7" s="3"/>
      <c r="D7" s="3"/>
      <c r="E7" s="3"/>
      <c r="F7" s="3"/>
      <c r="G7" s="4"/>
      <c r="H7" s="3"/>
      <c r="I7" s="3"/>
    </row>
    <row r="8" spans="1:9" x14ac:dyDescent="0.25">
      <c r="A8" s="3"/>
      <c r="B8" s="3"/>
      <c r="C8" s="3"/>
      <c r="D8" s="3"/>
      <c r="E8" s="3"/>
      <c r="F8" s="3"/>
      <c r="G8" s="4"/>
      <c r="H8" s="3"/>
      <c r="I8" s="5"/>
    </row>
    <row r="9" spans="1:9" x14ac:dyDescent="0.25">
      <c r="A9" s="6" t="s">
        <v>1</v>
      </c>
      <c r="B9" s="7"/>
      <c r="C9" s="7"/>
      <c r="D9" s="7"/>
      <c r="E9" s="7"/>
      <c r="F9" s="7"/>
      <c r="G9" s="40"/>
      <c r="H9" s="7"/>
      <c r="I9" s="8"/>
    </row>
    <row r="10" spans="1:9" x14ac:dyDescent="0.25">
      <c r="A10" s="3" t="s">
        <v>2</v>
      </c>
      <c r="B10" s="3"/>
      <c r="C10" s="3"/>
      <c r="D10" s="3"/>
      <c r="E10" s="3"/>
      <c r="F10" s="3"/>
      <c r="G10" s="4"/>
      <c r="H10" s="3"/>
      <c r="I10" s="3"/>
    </row>
    <row r="11" spans="1:9" x14ac:dyDescent="0.25">
      <c r="A11" s="50" t="s">
        <v>57</v>
      </c>
      <c r="B11" s="51"/>
      <c r="C11" s="51"/>
      <c r="D11" s="51"/>
      <c r="E11" s="51"/>
      <c r="F11" s="51"/>
      <c r="G11" s="52" t="s">
        <v>3</v>
      </c>
      <c r="H11" s="52"/>
      <c r="I11" s="53"/>
    </row>
    <row r="12" spans="1:9" x14ac:dyDescent="0.25">
      <c r="A12" s="54" t="s">
        <v>4</v>
      </c>
      <c r="B12" s="55"/>
      <c r="C12" s="55"/>
      <c r="D12" s="55"/>
      <c r="E12" s="55"/>
      <c r="F12" s="56"/>
      <c r="G12" s="60" t="s">
        <v>5</v>
      </c>
      <c r="H12" s="61" t="s">
        <v>6</v>
      </c>
      <c r="I12" s="61"/>
    </row>
    <row r="13" spans="1:9" x14ac:dyDescent="0.25">
      <c r="A13" s="57"/>
      <c r="B13" s="58"/>
      <c r="C13" s="58"/>
      <c r="D13" s="58"/>
      <c r="E13" s="58"/>
      <c r="F13" s="59"/>
      <c r="G13" s="60"/>
      <c r="H13" s="9">
        <v>2022</v>
      </c>
      <c r="I13" s="9">
        <v>2021</v>
      </c>
    </row>
    <row r="14" spans="1:9" ht="15.75" x14ac:dyDescent="0.25">
      <c r="A14" s="41"/>
      <c r="B14" s="42"/>
      <c r="C14" s="42"/>
      <c r="D14" s="42"/>
      <c r="E14" s="42"/>
      <c r="F14" s="43"/>
      <c r="G14" s="10"/>
      <c r="H14" s="11"/>
      <c r="I14" s="11"/>
    </row>
    <row r="15" spans="1:9" ht="15.75" x14ac:dyDescent="0.25">
      <c r="A15" s="12" t="s">
        <v>7</v>
      </c>
      <c r="B15" s="13"/>
      <c r="C15" s="13"/>
      <c r="D15" s="13"/>
      <c r="E15" s="13"/>
      <c r="F15" s="14"/>
      <c r="G15" s="15"/>
      <c r="H15" s="16"/>
      <c r="I15" s="16"/>
    </row>
    <row r="16" spans="1:9" ht="15.75" x14ac:dyDescent="0.25">
      <c r="A16" s="12" t="s">
        <v>8</v>
      </c>
      <c r="B16" s="17"/>
      <c r="C16" s="17"/>
      <c r="D16" s="17"/>
      <c r="E16" s="17"/>
      <c r="F16" s="14"/>
      <c r="G16" s="15">
        <v>9</v>
      </c>
      <c r="H16" s="18">
        <v>40825.35</v>
      </c>
      <c r="I16" s="16">
        <v>19894.009999999998</v>
      </c>
    </row>
    <row r="17" spans="1:9" ht="15.75" x14ac:dyDescent="0.25">
      <c r="A17" s="12" t="s">
        <v>9</v>
      </c>
      <c r="B17" s="13"/>
      <c r="C17" s="13"/>
      <c r="D17" s="13"/>
      <c r="E17" s="13"/>
      <c r="F17" s="14"/>
      <c r="G17" s="15">
        <v>9</v>
      </c>
      <c r="H17" s="19">
        <v>9327.68</v>
      </c>
      <c r="I17" s="20">
        <v>4859.97</v>
      </c>
    </row>
    <row r="18" spans="1:9" ht="15.75" x14ac:dyDescent="0.25">
      <c r="A18" s="12" t="s">
        <v>10</v>
      </c>
      <c r="B18" s="13"/>
      <c r="C18" s="13"/>
      <c r="D18" s="13"/>
      <c r="E18" s="13"/>
      <c r="F18" s="14"/>
      <c r="G18" s="15">
        <v>9</v>
      </c>
      <c r="H18" s="19">
        <v>54201.05</v>
      </c>
      <c r="I18" s="20">
        <v>5886.5</v>
      </c>
    </row>
    <row r="19" spans="1:9" ht="15.75" x14ac:dyDescent="0.25">
      <c r="A19" s="12"/>
      <c r="B19" s="13"/>
      <c r="C19" s="13"/>
      <c r="D19" s="13"/>
      <c r="E19" s="13"/>
      <c r="F19" s="14"/>
      <c r="G19" s="15"/>
      <c r="H19" s="19"/>
      <c r="I19" s="20"/>
    </row>
    <row r="20" spans="1:9" ht="15.75" x14ac:dyDescent="0.25">
      <c r="A20" s="12" t="s">
        <v>11</v>
      </c>
      <c r="B20" s="13"/>
      <c r="C20" s="13"/>
      <c r="D20" s="13"/>
      <c r="E20" s="13"/>
      <c r="F20" s="14"/>
      <c r="G20" s="15"/>
      <c r="H20" s="19"/>
      <c r="I20" s="20"/>
    </row>
    <row r="21" spans="1:9" ht="15.75" x14ac:dyDescent="0.25">
      <c r="A21" s="12" t="s">
        <v>12</v>
      </c>
      <c r="B21" s="13"/>
      <c r="C21" s="13"/>
      <c r="D21" s="13"/>
      <c r="E21" s="13"/>
      <c r="F21" s="14"/>
      <c r="G21" s="15">
        <v>10</v>
      </c>
      <c r="H21" s="19">
        <v>1258746.8400000001</v>
      </c>
      <c r="I21" s="20">
        <v>1129518.56</v>
      </c>
    </row>
    <row r="22" spans="1:9" ht="15.75" x14ac:dyDescent="0.25">
      <c r="A22" s="12" t="s">
        <v>13</v>
      </c>
      <c r="B22" s="13"/>
      <c r="C22" s="13"/>
      <c r="D22" s="13"/>
      <c r="E22" s="13"/>
      <c r="F22" s="14"/>
      <c r="G22" s="15">
        <v>10</v>
      </c>
      <c r="H22" s="19">
        <v>188260.1</v>
      </c>
      <c r="I22" s="20">
        <v>188260.1</v>
      </c>
    </row>
    <row r="23" spans="1:9" ht="15.75" x14ac:dyDescent="0.25">
      <c r="A23" s="12" t="s">
        <v>14</v>
      </c>
      <c r="B23" s="21"/>
      <c r="C23" s="21"/>
      <c r="D23" s="21"/>
      <c r="E23" s="21"/>
      <c r="F23" s="21"/>
      <c r="G23" s="15">
        <v>10</v>
      </c>
      <c r="H23" s="19">
        <v>654134.24</v>
      </c>
      <c r="I23" s="20">
        <v>385764.33</v>
      </c>
    </row>
    <row r="24" spans="1:9" ht="15.75" x14ac:dyDescent="0.25">
      <c r="A24" s="12" t="s">
        <v>15</v>
      </c>
      <c r="B24" s="13"/>
      <c r="C24" s="13"/>
      <c r="D24" s="13"/>
      <c r="E24" s="13"/>
      <c r="F24" s="14"/>
      <c r="G24" s="15">
        <v>10</v>
      </c>
      <c r="H24" s="19">
        <f>296.94+0</f>
        <v>296.94</v>
      </c>
      <c r="I24" s="20">
        <v>202.08</v>
      </c>
    </row>
    <row r="25" spans="1:9" ht="15.75" x14ac:dyDescent="0.25">
      <c r="A25" s="12" t="s">
        <v>16</v>
      </c>
      <c r="B25" s="13"/>
      <c r="C25" s="13"/>
      <c r="D25" s="13"/>
      <c r="E25" s="13"/>
      <c r="F25" s="14"/>
      <c r="G25" s="15">
        <v>10</v>
      </c>
      <c r="H25" s="19">
        <f>24662+178489.77</f>
        <v>203151.77</v>
      </c>
      <c r="I25" s="20">
        <f>8000+151014.34</f>
        <v>159014.34</v>
      </c>
    </row>
    <row r="26" spans="1:9" ht="15.75" x14ac:dyDescent="0.25">
      <c r="A26" s="12" t="s">
        <v>17</v>
      </c>
      <c r="B26" s="13"/>
      <c r="C26" s="13"/>
      <c r="D26" s="13"/>
      <c r="E26" s="13"/>
      <c r="F26" s="14"/>
      <c r="G26" s="15">
        <v>10</v>
      </c>
      <c r="H26" s="19">
        <f>429710.06-18730.33</f>
        <v>410979.73</v>
      </c>
      <c r="I26" s="20">
        <f>474000.23-5449.82</f>
        <v>468550.41</v>
      </c>
    </row>
    <row r="27" spans="1:9" ht="15.75" x14ac:dyDescent="0.25">
      <c r="A27" s="12" t="s">
        <v>18</v>
      </c>
      <c r="B27" s="13"/>
      <c r="C27" s="13"/>
      <c r="D27" s="13"/>
      <c r="E27" s="13"/>
      <c r="F27" s="14"/>
      <c r="G27" s="15">
        <v>10</v>
      </c>
      <c r="H27" s="19">
        <v>18730.330000000002</v>
      </c>
      <c r="I27" s="20">
        <v>5449.82</v>
      </c>
    </row>
    <row r="28" spans="1:9" ht="15.75" x14ac:dyDescent="0.25">
      <c r="A28" s="12" t="s">
        <v>19</v>
      </c>
      <c r="B28" s="13"/>
      <c r="C28" s="13"/>
      <c r="D28" s="13"/>
      <c r="E28" s="13"/>
      <c r="F28" s="14"/>
      <c r="G28" s="15">
        <v>10</v>
      </c>
      <c r="H28" s="19">
        <v>15046.11</v>
      </c>
      <c r="I28" s="20">
        <v>16442.22</v>
      </c>
    </row>
    <row r="29" spans="1:9" ht="15.75" x14ac:dyDescent="0.25">
      <c r="A29" s="12" t="s">
        <v>20</v>
      </c>
      <c r="B29" s="13"/>
      <c r="C29" s="13"/>
      <c r="D29" s="13"/>
      <c r="E29" s="13"/>
      <c r="F29" s="14"/>
      <c r="G29" s="15">
        <v>10</v>
      </c>
      <c r="H29" s="19">
        <v>248310.79</v>
      </c>
      <c r="I29" s="20">
        <v>67727.11</v>
      </c>
    </row>
    <row r="30" spans="1:9" ht="15.75" x14ac:dyDescent="0.25">
      <c r="A30" s="12"/>
      <c r="B30" s="13"/>
      <c r="C30" s="13"/>
      <c r="D30" s="13"/>
      <c r="E30" s="13"/>
      <c r="F30" s="14"/>
      <c r="G30" s="15"/>
      <c r="H30" s="19"/>
      <c r="I30" s="20"/>
    </row>
    <row r="31" spans="1:9" ht="15.75" x14ac:dyDescent="0.25">
      <c r="A31" s="12" t="s">
        <v>21</v>
      </c>
      <c r="B31" s="13"/>
      <c r="C31" s="13"/>
      <c r="D31" s="13"/>
      <c r="E31" s="13"/>
      <c r="F31" s="14"/>
      <c r="G31" s="15"/>
      <c r="H31" s="19">
        <v>0</v>
      </c>
      <c r="I31" s="20">
        <v>0</v>
      </c>
    </row>
    <row r="32" spans="1:9" ht="15.75" x14ac:dyDescent="0.25">
      <c r="A32" s="12"/>
      <c r="B32" s="13"/>
      <c r="C32" s="13"/>
      <c r="D32" s="13"/>
      <c r="E32" s="13"/>
      <c r="F32" s="14"/>
      <c r="G32" s="15"/>
      <c r="H32" s="19"/>
      <c r="I32" s="20"/>
    </row>
    <row r="33" spans="1:9" ht="15.75" x14ac:dyDescent="0.25">
      <c r="A33" s="12" t="s">
        <v>22</v>
      </c>
      <c r="B33" s="13"/>
      <c r="C33" s="13"/>
      <c r="D33" s="13"/>
      <c r="E33" s="13"/>
      <c r="F33" s="14"/>
      <c r="G33" s="15"/>
      <c r="H33" s="19">
        <v>0</v>
      </c>
      <c r="I33" s="20">
        <v>0</v>
      </c>
    </row>
    <row r="34" spans="1:9" ht="15.75" x14ac:dyDescent="0.25">
      <c r="A34" s="12"/>
      <c r="B34" s="13"/>
      <c r="C34" s="13"/>
      <c r="D34" s="13"/>
      <c r="E34" s="13"/>
      <c r="F34" s="14"/>
      <c r="G34" s="15"/>
      <c r="H34" s="19"/>
      <c r="I34" s="20"/>
    </row>
    <row r="35" spans="1:9" ht="15.75" x14ac:dyDescent="0.25">
      <c r="A35" s="12" t="s">
        <v>23</v>
      </c>
      <c r="B35" s="13"/>
      <c r="C35" s="13"/>
      <c r="D35" s="13"/>
      <c r="E35" s="13"/>
      <c r="F35" s="14"/>
      <c r="G35" s="15">
        <v>8</v>
      </c>
      <c r="H35" s="19">
        <v>-19000.82</v>
      </c>
      <c r="I35" s="20">
        <v>-7986.72</v>
      </c>
    </row>
    <row r="36" spans="1:9" ht="15.75" x14ac:dyDescent="0.25">
      <c r="A36" s="12"/>
      <c r="B36" s="13"/>
      <c r="C36" s="13"/>
      <c r="D36" s="13"/>
      <c r="E36" s="13"/>
      <c r="F36" s="14"/>
      <c r="G36" s="15"/>
      <c r="H36" s="19"/>
      <c r="I36" s="20"/>
    </row>
    <row r="37" spans="1:9" ht="15.75" x14ac:dyDescent="0.25">
      <c r="A37" s="12" t="s">
        <v>24</v>
      </c>
      <c r="B37" s="13"/>
      <c r="C37" s="13"/>
      <c r="D37" s="13"/>
      <c r="E37" s="13"/>
      <c r="F37" s="14"/>
      <c r="G37" s="15"/>
      <c r="H37" s="19"/>
      <c r="I37" s="20"/>
    </row>
    <row r="38" spans="1:9" ht="15.75" x14ac:dyDescent="0.25">
      <c r="A38" s="12" t="s">
        <v>25</v>
      </c>
      <c r="B38" s="13"/>
      <c r="C38" s="13"/>
      <c r="D38" s="13"/>
      <c r="E38" s="13"/>
      <c r="F38" s="14"/>
      <c r="G38" s="15">
        <v>14</v>
      </c>
      <c r="H38" s="19">
        <f>-26145.23-25496.07-7103.38</f>
        <v>-58744.68</v>
      </c>
      <c r="I38" s="20">
        <f>-(19980.82+12378.04+5733.65)</f>
        <v>-38092.51</v>
      </c>
    </row>
    <row r="39" spans="1:9" ht="15.75" x14ac:dyDescent="0.25">
      <c r="A39" s="12" t="s">
        <v>26</v>
      </c>
      <c r="B39" s="13"/>
      <c r="C39" s="13"/>
      <c r="D39" s="13"/>
      <c r="E39" s="13"/>
      <c r="F39" s="14"/>
      <c r="G39" s="15">
        <v>14</v>
      </c>
      <c r="H39" s="19">
        <v>-33734.800000000003</v>
      </c>
      <c r="I39" s="20">
        <v>-30152.46</v>
      </c>
    </row>
    <row r="40" spans="1:9" ht="15.75" x14ac:dyDescent="0.25">
      <c r="A40" s="12" t="s">
        <v>27</v>
      </c>
      <c r="B40" s="13"/>
      <c r="C40" s="13"/>
      <c r="D40" s="13"/>
      <c r="E40" s="13"/>
      <c r="F40" s="14"/>
      <c r="G40" s="15">
        <v>14</v>
      </c>
      <c r="H40" s="19">
        <v>-57120.160000000003</v>
      </c>
      <c r="I40" s="20">
        <v>-33597.089999999997</v>
      </c>
    </row>
    <row r="41" spans="1:9" ht="15.75" x14ac:dyDescent="0.25">
      <c r="A41" s="12" t="s">
        <v>28</v>
      </c>
      <c r="B41" s="13"/>
      <c r="C41" s="13"/>
      <c r="D41" s="13"/>
      <c r="E41" s="13"/>
      <c r="F41" s="14"/>
      <c r="G41" s="15">
        <v>14</v>
      </c>
      <c r="H41" s="19">
        <f>-604044.98-H40-H39-H38</f>
        <v>-454445.33999999997</v>
      </c>
      <c r="I41" s="20">
        <f>-464221.66+38092.51+30152.46+33597.09</f>
        <v>-362379.6</v>
      </c>
    </row>
    <row r="42" spans="1:9" ht="15.75" x14ac:dyDescent="0.25">
      <c r="A42" s="12"/>
      <c r="B42" s="13"/>
      <c r="C42" s="13"/>
      <c r="D42" s="13"/>
      <c r="E42" s="13"/>
      <c r="F42" s="14"/>
      <c r="G42" s="15"/>
      <c r="H42" s="19"/>
      <c r="I42" s="20"/>
    </row>
    <row r="43" spans="1:9" ht="15.75" x14ac:dyDescent="0.25">
      <c r="A43" s="12" t="s">
        <v>29</v>
      </c>
      <c r="B43" s="13"/>
      <c r="C43" s="13"/>
      <c r="D43" s="13"/>
      <c r="E43" s="13"/>
      <c r="F43" s="14"/>
      <c r="G43" s="15"/>
      <c r="H43" s="19"/>
      <c r="I43" s="20"/>
    </row>
    <row r="44" spans="1:9" ht="15.75" x14ac:dyDescent="0.25">
      <c r="A44" s="12" t="s">
        <v>30</v>
      </c>
      <c r="B44" s="13"/>
      <c r="C44" s="13"/>
      <c r="D44" s="13"/>
      <c r="E44" s="13"/>
      <c r="F44" s="14"/>
      <c r="G44" s="15">
        <v>12</v>
      </c>
      <c r="H44" s="19">
        <f>-1571863.97-272408.12-23992.33-7480.39-4351.36-138778.27-1498.4-17678.38-666.51</f>
        <v>-2038717.7299999997</v>
      </c>
      <c r="I44" s="20">
        <f>-(1483916.7+260699.98+25359.49+5188.42+4536+132092.92+679.96+12596.31+3278.95)</f>
        <v>-1928348.7299999997</v>
      </c>
    </row>
    <row r="45" spans="1:9" ht="15.75" x14ac:dyDescent="0.25">
      <c r="A45" s="12" t="s">
        <v>31</v>
      </c>
      <c r="B45" s="13"/>
      <c r="C45" s="13"/>
      <c r="D45" s="13"/>
      <c r="E45" s="13"/>
      <c r="F45" s="14"/>
      <c r="G45" s="15">
        <v>12</v>
      </c>
      <c r="H45" s="19">
        <v>-399562.78</v>
      </c>
      <c r="I45" s="20">
        <v>-375877.92</v>
      </c>
    </row>
    <row r="46" spans="1:9" ht="15.75" x14ac:dyDescent="0.25">
      <c r="A46" s="12" t="s">
        <v>32</v>
      </c>
      <c r="B46" s="13"/>
      <c r="C46" s="13"/>
      <c r="D46" s="13"/>
      <c r="E46" s="13"/>
      <c r="F46" s="14"/>
      <c r="G46" s="15">
        <v>12</v>
      </c>
      <c r="H46" s="19">
        <f>-16659.77-7118.32</f>
        <v>-23778.09</v>
      </c>
      <c r="I46" s="20">
        <f>-13333.5-4234.74-400.34-11500</f>
        <v>-29468.579999999998</v>
      </c>
    </row>
    <row r="47" spans="1:9" ht="15.75" x14ac:dyDescent="0.25">
      <c r="A47" s="12"/>
      <c r="B47" s="13"/>
      <c r="C47" s="13"/>
      <c r="D47" s="13"/>
      <c r="E47" s="13"/>
      <c r="F47" s="14"/>
      <c r="G47" s="15"/>
      <c r="H47" s="19"/>
      <c r="I47" s="20"/>
    </row>
    <row r="48" spans="1:9" ht="15.75" x14ac:dyDescent="0.25">
      <c r="A48" s="12" t="s">
        <v>33</v>
      </c>
      <c r="B48" s="13"/>
      <c r="C48" s="13"/>
      <c r="D48" s="13"/>
      <c r="E48" s="13"/>
      <c r="F48" s="14"/>
      <c r="G48" s="15"/>
      <c r="H48" s="19">
        <v>0</v>
      </c>
      <c r="I48" s="20">
        <v>0</v>
      </c>
    </row>
    <row r="49" spans="1:9" ht="15.75" x14ac:dyDescent="0.25">
      <c r="A49" s="12" t="s">
        <v>34</v>
      </c>
      <c r="B49" s="13"/>
      <c r="C49" s="13"/>
      <c r="D49" s="13"/>
      <c r="E49" s="13"/>
      <c r="F49" s="14"/>
      <c r="G49" s="15"/>
      <c r="H49" s="19">
        <v>0</v>
      </c>
      <c r="I49" s="20">
        <v>0</v>
      </c>
    </row>
    <row r="50" spans="1:9" ht="15.75" x14ac:dyDescent="0.25">
      <c r="A50" s="12" t="s">
        <v>35</v>
      </c>
      <c r="B50" s="13"/>
      <c r="C50" s="13"/>
      <c r="D50" s="13"/>
      <c r="E50" s="13"/>
      <c r="F50" s="14"/>
      <c r="G50" s="15"/>
      <c r="H50" s="19">
        <v>0</v>
      </c>
      <c r="I50" s="20">
        <v>0</v>
      </c>
    </row>
    <row r="51" spans="1:9" ht="15.75" x14ac:dyDescent="0.25">
      <c r="A51" s="12" t="s">
        <v>36</v>
      </c>
      <c r="B51" s="13"/>
      <c r="C51" s="13"/>
      <c r="D51" s="13"/>
      <c r="E51" s="13"/>
      <c r="F51" s="14"/>
      <c r="G51" s="15"/>
      <c r="H51" s="19">
        <v>0</v>
      </c>
      <c r="I51" s="20">
        <v>0</v>
      </c>
    </row>
    <row r="52" spans="1:9" ht="15.75" x14ac:dyDescent="0.25">
      <c r="A52" s="12" t="s">
        <v>37</v>
      </c>
      <c r="B52" s="13"/>
      <c r="C52" s="13"/>
      <c r="D52" s="13"/>
      <c r="E52" s="13"/>
      <c r="F52" s="14"/>
      <c r="G52" s="15"/>
      <c r="H52" s="19">
        <v>0</v>
      </c>
      <c r="I52" s="20">
        <v>0</v>
      </c>
    </row>
    <row r="53" spans="1:9" ht="15.75" x14ac:dyDescent="0.25">
      <c r="A53" s="12" t="s">
        <v>38</v>
      </c>
      <c r="B53" s="13"/>
      <c r="C53" s="13"/>
      <c r="D53" s="13"/>
      <c r="E53" s="13"/>
      <c r="F53" s="14"/>
      <c r="G53" s="15"/>
      <c r="H53" s="19">
        <v>0</v>
      </c>
      <c r="I53" s="20">
        <v>0</v>
      </c>
    </row>
    <row r="54" spans="1:9" ht="15.75" x14ac:dyDescent="0.25">
      <c r="A54" s="12"/>
      <c r="B54" s="13"/>
      <c r="C54" s="13"/>
      <c r="D54" s="13"/>
      <c r="E54" s="13"/>
      <c r="F54" s="14"/>
      <c r="G54" s="15"/>
      <c r="H54" s="19"/>
      <c r="I54" s="20"/>
    </row>
    <row r="55" spans="1:9" ht="15.75" x14ac:dyDescent="0.25">
      <c r="A55" s="12" t="s">
        <v>39</v>
      </c>
      <c r="B55" s="13"/>
      <c r="C55" s="13"/>
      <c r="D55" s="13"/>
      <c r="E55" s="13"/>
      <c r="F55" s="14"/>
      <c r="G55" s="15"/>
      <c r="H55" s="19">
        <v>0.16</v>
      </c>
      <c r="I55" s="20">
        <v>0.16</v>
      </c>
    </row>
    <row r="56" spans="1:9" ht="15.75" x14ac:dyDescent="0.25">
      <c r="A56" s="12"/>
      <c r="B56" s="13"/>
      <c r="C56" s="13"/>
      <c r="D56" s="13"/>
      <c r="E56" s="13"/>
      <c r="F56" s="14"/>
      <c r="G56" s="15"/>
      <c r="H56" s="19"/>
      <c r="I56" s="20"/>
    </row>
    <row r="57" spans="1:9" ht="15.75" x14ac:dyDescent="0.25">
      <c r="A57" s="12" t="s">
        <v>40</v>
      </c>
      <c r="B57" s="13"/>
      <c r="C57" s="13"/>
      <c r="D57" s="13"/>
      <c r="E57" s="13"/>
      <c r="F57" s="14"/>
      <c r="G57" s="15"/>
      <c r="H57" s="19"/>
      <c r="I57" s="20"/>
    </row>
    <row r="58" spans="1:9" ht="15.75" x14ac:dyDescent="0.25">
      <c r="A58" s="22" t="s">
        <v>41</v>
      </c>
      <c r="B58" s="13"/>
      <c r="C58" s="13"/>
      <c r="D58" s="13"/>
      <c r="E58" s="13"/>
      <c r="F58" s="14"/>
      <c r="G58" s="15"/>
      <c r="H58" s="19">
        <v>24466.12</v>
      </c>
      <c r="I58" s="20">
        <v>3719.16</v>
      </c>
    </row>
    <row r="59" spans="1:9" ht="15.75" x14ac:dyDescent="0.25">
      <c r="A59" s="22" t="s">
        <v>42</v>
      </c>
      <c r="B59" s="13"/>
      <c r="C59" s="13"/>
      <c r="D59" s="13"/>
      <c r="E59" s="13"/>
      <c r="F59" s="14"/>
      <c r="G59" s="15"/>
      <c r="H59" s="19">
        <v>0</v>
      </c>
      <c r="I59" s="20">
        <v>3593.77</v>
      </c>
    </row>
    <row r="60" spans="1:9" ht="15.75" x14ac:dyDescent="0.25">
      <c r="A60" s="22" t="s">
        <v>43</v>
      </c>
      <c r="B60" s="13"/>
      <c r="C60" s="13"/>
      <c r="D60" s="13"/>
      <c r="E60" s="13"/>
      <c r="F60" s="14"/>
      <c r="G60" s="15"/>
      <c r="H60" s="19">
        <v>0</v>
      </c>
      <c r="I60" s="20">
        <v>5671.61</v>
      </c>
    </row>
    <row r="61" spans="1:9" ht="15.75" x14ac:dyDescent="0.25">
      <c r="A61" s="12" t="s">
        <v>44</v>
      </c>
      <c r="B61" s="13"/>
      <c r="C61" s="13"/>
      <c r="D61" s="13"/>
      <c r="E61" s="13"/>
      <c r="F61" s="14"/>
      <c r="G61" s="15"/>
      <c r="H61" s="19">
        <v>174079.9</v>
      </c>
      <c r="I61" s="20">
        <v>168200.13</v>
      </c>
    </row>
    <row r="62" spans="1:9" ht="15.75" x14ac:dyDescent="0.25">
      <c r="A62" s="12" t="s">
        <v>45</v>
      </c>
      <c r="B62" s="13"/>
      <c r="C62" s="13"/>
      <c r="D62" s="13"/>
      <c r="E62" s="13"/>
      <c r="F62" s="14"/>
      <c r="G62" s="15">
        <v>9.14</v>
      </c>
      <c r="H62" s="19">
        <f>391966.14-24466.12-174079.9</f>
        <v>193420.12000000002</v>
      </c>
      <c r="I62" s="20">
        <f>357899.85-168200.13-12984.54</f>
        <v>176715.17999999996</v>
      </c>
    </row>
    <row r="63" spans="1:9" ht="15.75" x14ac:dyDescent="0.25">
      <c r="A63" s="12"/>
      <c r="B63" s="13"/>
      <c r="C63" s="13"/>
      <c r="D63" s="13"/>
      <c r="E63" s="13"/>
      <c r="F63" s="14"/>
      <c r="G63" s="15"/>
      <c r="H63" s="19"/>
      <c r="I63" s="20"/>
    </row>
    <row r="64" spans="1:9" ht="15.75" x14ac:dyDescent="0.25">
      <c r="A64" s="12" t="s">
        <v>46</v>
      </c>
      <c r="B64" s="13"/>
      <c r="C64" s="13"/>
      <c r="D64" s="13"/>
      <c r="E64" s="13"/>
      <c r="F64" s="14"/>
      <c r="G64" s="15">
        <v>14</v>
      </c>
      <c r="H64" s="19">
        <f>-123120.69-132997.13</f>
        <v>-256117.82</v>
      </c>
      <c r="I64" s="20">
        <v>-141260.24</v>
      </c>
    </row>
    <row r="65" spans="1:9" ht="15.75" x14ac:dyDescent="0.25">
      <c r="A65" s="12"/>
      <c r="B65" s="13"/>
      <c r="C65" s="13"/>
      <c r="D65" s="13"/>
      <c r="E65" s="13"/>
      <c r="F65" s="14"/>
      <c r="G65" s="15"/>
      <c r="H65" s="19"/>
      <c r="I65" s="20"/>
    </row>
    <row r="66" spans="1:9" ht="15.75" x14ac:dyDescent="0.25">
      <c r="A66" s="44" t="s">
        <v>47</v>
      </c>
      <c r="B66" s="45"/>
      <c r="C66" s="45"/>
      <c r="D66" s="45"/>
      <c r="E66" s="45"/>
      <c r="F66" s="46"/>
      <c r="G66" s="15"/>
      <c r="H66" s="23">
        <f>SUM(H16:H65)</f>
        <v>152755.01000000059</v>
      </c>
      <c r="I66" s="24">
        <f>SUM(I16:I65)</f>
        <v>-137694.38999999952</v>
      </c>
    </row>
    <row r="67" spans="1:9" ht="15.75" x14ac:dyDescent="0.25">
      <c r="A67" s="12"/>
      <c r="B67" s="13"/>
      <c r="C67" s="13"/>
      <c r="D67" s="13"/>
      <c r="E67" s="13"/>
      <c r="F67" s="14"/>
      <c r="G67" s="15"/>
      <c r="H67" s="25"/>
      <c r="I67" s="26"/>
    </row>
    <row r="68" spans="1:9" ht="15.75" x14ac:dyDescent="0.25">
      <c r="A68" s="12" t="s">
        <v>48</v>
      </c>
      <c r="B68" s="13"/>
      <c r="C68" s="13"/>
      <c r="D68" s="13"/>
      <c r="E68" s="13"/>
      <c r="F68" s="14"/>
      <c r="G68" s="15"/>
      <c r="H68" s="19">
        <v>-92891</v>
      </c>
      <c r="I68" s="20">
        <v>-97659</v>
      </c>
    </row>
    <row r="69" spans="1:9" ht="15.75" x14ac:dyDescent="0.25">
      <c r="A69" s="12"/>
      <c r="B69" s="13"/>
      <c r="C69" s="13"/>
      <c r="D69" s="13"/>
      <c r="E69" s="13"/>
      <c r="F69" s="14"/>
      <c r="G69" s="15"/>
      <c r="H69" s="19"/>
      <c r="I69" s="20"/>
    </row>
    <row r="70" spans="1:9" ht="15.75" x14ac:dyDescent="0.25">
      <c r="A70" s="27" t="s">
        <v>49</v>
      </c>
      <c r="B70" s="28"/>
      <c r="C70" s="28"/>
      <c r="D70" s="28"/>
      <c r="E70" s="28"/>
      <c r="F70" s="29"/>
      <c r="G70" s="15"/>
      <c r="H70" s="30">
        <f>+H66+H68</f>
        <v>59864.010000000591</v>
      </c>
      <c r="I70" s="31">
        <f>+I66+I68</f>
        <v>-235353.38999999952</v>
      </c>
    </row>
    <row r="71" spans="1:9" ht="15.75" x14ac:dyDescent="0.25">
      <c r="A71" s="12"/>
      <c r="B71" s="13"/>
      <c r="C71" s="13"/>
      <c r="D71" s="13"/>
      <c r="E71" s="13"/>
      <c r="F71" s="14"/>
      <c r="G71" s="15"/>
      <c r="H71" s="19"/>
      <c r="I71" s="20"/>
    </row>
    <row r="72" spans="1:9" ht="15.75" x14ac:dyDescent="0.25">
      <c r="A72" s="12" t="s">
        <v>50</v>
      </c>
      <c r="B72" s="13"/>
      <c r="C72" s="13"/>
      <c r="D72" s="13"/>
      <c r="E72" s="13"/>
      <c r="F72" s="14"/>
      <c r="G72" s="15" t="s">
        <v>51</v>
      </c>
      <c r="H72" s="19">
        <v>2.5499999999999998</v>
      </c>
      <c r="I72" s="20">
        <v>46.96</v>
      </c>
    </row>
    <row r="73" spans="1:9" ht="15.75" x14ac:dyDescent="0.25">
      <c r="A73" s="12" t="s">
        <v>52</v>
      </c>
      <c r="B73" s="13"/>
      <c r="C73" s="13"/>
      <c r="D73" s="13"/>
      <c r="E73" s="13"/>
      <c r="F73" s="14"/>
      <c r="G73" s="15" t="s">
        <v>53</v>
      </c>
      <c r="H73" s="19">
        <v>-13088.55</v>
      </c>
      <c r="I73" s="20">
        <v>-13018.29</v>
      </c>
    </row>
    <row r="74" spans="1:9" ht="15.75" x14ac:dyDescent="0.25">
      <c r="A74" s="12"/>
      <c r="B74" s="13"/>
      <c r="C74" s="13"/>
      <c r="D74" s="13"/>
      <c r="E74" s="13"/>
      <c r="F74" s="14"/>
      <c r="G74" s="15"/>
      <c r="H74" s="19"/>
      <c r="I74" s="20"/>
    </row>
    <row r="75" spans="1:9" ht="15.75" x14ac:dyDescent="0.25">
      <c r="A75" s="27" t="s">
        <v>54</v>
      </c>
      <c r="B75" s="28"/>
      <c r="C75" s="28"/>
      <c r="D75" s="28"/>
      <c r="E75" s="28"/>
      <c r="F75" s="29"/>
      <c r="G75" s="15"/>
      <c r="H75" s="30">
        <f>+H70+H72+H73</f>
        <v>46778.010000000591</v>
      </c>
      <c r="I75" s="31">
        <f>+I70+I72+I73</f>
        <v>-248324.71999999954</v>
      </c>
    </row>
    <row r="76" spans="1:9" ht="15.75" x14ac:dyDescent="0.25">
      <c r="A76" s="12"/>
      <c r="B76" s="13"/>
      <c r="C76" s="13"/>
      <c r="D76" s="13"/>
      <c r="E76" s="13"/>
      <c r="F76" s="14"/>
      <c r="G76" s="15"/>
      <c r="H76" s="19"/>
      <c r="I76" s="20"/>
    </row>
    <row r="77" spans="1:9" ht="15.75" x14ac:dyDescent="0.25">
      <c r="A77" s="12" t="s">
        <v>55</v>
      </c>
      <c r="B77" s="13"/>
      <c r="C77" s="13"/>
      <c r="D77" s="13"/>
      <c r="E77" s="13"/>
      <c r="F77" s="14"/>
      <c r="G77" s="15"/>
      <c r="H77" s="19">
        <v>0</v>
      </c>
      <c r="I77" s="20">
        <v>0</v>
      </c>
    </row>
    <row r="78" spans="1:9" ht="15.75" x14ac:dyDescent="0.25">
      <c r="A78" s="12"/>
      <c r="B78" s="13"/>
      <c r="C78" s="13"/>
      <c r="D78" s="13"/>
      <c r="E78" s="13"/>
      <c r="F78" s="14"/>
      <c r="G78" s="15"/>
      <c r="H78" s="19"/>
      <c r="I78" s="20"/>
    </row>
    <row r="79" spans="1:9" ht="15.75" x14ac:dyDescent="0.25">
      <c r="A79" s="27" t="s">
        <v>56</v>
      </c>
      <c r="B79" s="28"/>
      <c r="C79" s="28"/>
      <c r="D79" s="28"/>
      <c r="E79" s="28"/>
      <c r="F79" s="29"/>
      <c r="G79" s="15"/>
      <c r="H79" s="30">
        <f>+H75+H77</f>
        <v>46778.010000000591</v>
      </c>
      <c r="I79" s="31">
        <f>+I75+I77</f>
        <v>-248324.71999999954</v>
      </c>
    </row>
    <row r="80" spans="1:9" ht="15.75" x14ac:dyDescent="0.25">
      <c r="A80" s="12"/>
      <c r="B80" s="13"/>
      <c r="C80" s="13"/>
      <c r="D80" s="13"/>
      <c r="E80" s="13"/>
      <c r="F80" s="14"/>
      <c r="G80" s="15"/>
      <c r="H80" s="32"/>
      <c r="I80" s="33"/>
    </row>
    <row r="81" spans="1:9" ht="15.75" x14ac:dyDescent="0.25">
      <c r="A81" s="34"/>
      <c r="B81" s="35"/>
      <c r="C81" s="35"/>
      <c r="D81" s="35"/>
      <c r="E81" s="35"/>
      <c r="F81" s="36"/>
      <c r="G81" s="37"/>
      <c r="H81" s="38"/>
      <c r="I81" s="39"/>
    </row>
  </sheetData>
  <mergeCells count="8">
    <mergeCell ref="A14:F14"/>
    <mergeCell ref="A66:F66"/>
    <mergeCell ref="A6:I6"/>
    <mergeCell ref="A11:F11"/>
    <mergeCell ref="G11:I11"/>
    <mergeCell ref="A12:F13"/>
    <mergeCell ref="G12:G13"/>
    <mergeCell ref="H12:I12"/>
  </mergeCells>
  <pageMargins left="0.7" right="0.7" top="0.75" bottom="0.75" header="0.3" footer="0.3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DR2022</vt:lpstr>
      <vt:lpstr>'DR2022'!Área_de_Impressão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2023-05-09T13:28:55Z</dcterms:modified>
</cp:coreProperties>
</file>