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elisabetesantos\OneDrive - ACAPO\Documents\beta\Contabilidade\2023\dezembro\"/>
    </mc:Choice>
  </mc:AlternateContent>
  <xr:revisionPtr revIDLastSave="0" documentId="13_ncr:1_{BB37FFB5-E4B0-47F8-9950-77BCB06AF8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ço 2023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H112" i="1"/>
  <c r="I101" i="1"/>
  <c r="I115" i="1" s="1"/>
  <c r="H96" i="1"/>
  <c r="I94" i="1"/>
  <c r="I96" i="1" s="1"/>
  <c r="I87" i="1"/>
  <c r="I86" i="1"/>
  <c r="H86" i="1"/>
  <c r="H87" i="1" s="1"/>
  <c r="I84" i="1"/>
  <c r="I82" i="1"/>
  <c r="I65" i="1"/>
  <c r="I63" i="1"/>
  <c r="I59" i="1"/>
  <c r="I43" i="1"/>
  <c r="I30" i="1"/>
  <c r="H30" i="1"/>
  <c r="I29" i="1"/>
  <c r="H29" i="1"/>
  <c r="I18" i="1"/>
  <c r="H18" i="1"/>
  <c r="I16" i="1"/>
  <c r="I116" i="1" l="1"/>
  <c r="I117" i="1" s="1"/>
  <c r="I38" i="1"/>
  <c r="I67" i="1"/>
  <c r="H115" i="1"/>
  <c r="H38" i="1"/>
  <c r="H67" i="1"/>
  <c r="H69" i="1" l="1"/>
  <c r="H116" i="1"/>
  <c r="I69" i="1"/>
  <c r="I118" i="1" s="1"/>
  <c r="H117" i="1" l="1"/>
  <c r="H118" i="1" l="1"/>
</calcChain>
</file>

<file path=xl/sharedStrings.xml><?xml version="1.0" encoding="utf-8"?>
<sst xmlns="http://schemas.openxmlformats.org/spreadsheetml/2006/main" count="78" uniqueCount="69">
  <si>
    <t>BALANÇO</t>
  </si>
  <si>
    <t>ENTIDADE: ACAPO</t>
  </si>
  <si>
    <t>BALANÇO EM 31 DE DEZEMBRO DE 2023</t>
  </si>
  <si>
    <t>UNIDADE MONETÁRIA (€)</t>
  </si>
  <si>
    <t>RÚBRICAS</t>
  </si>
  <si>
    <t>NOTAS</t>
  </si>
  <si>
    <t>DATAS</t>
  </si>
  <si>
    <t>ACTIVO</t>
  </si>
  <si>
    <t>Activo Não Corrente</t>
  </si>
  <si>
    <t>Activos fixos Tangíveis</t>
  </si>
  <si>
    <t xml:space="preserve">  - Edificios e Outras Construções </t>
  </si>
  <si>
    <t xml:space="preserve">  - Equipamento Básico/Ferramentas</t>
  </si>
  <si>
    <t xml:space="preserve">  - Equipamento de Transporte</t>
  </si>
  <si>
    <t xml:space="preserve">  - Equipamento Administrativo</t>
  </si>
  <si>
    <t xml:space="preserve">  - Outros Activos Fixos Tangíveis</t>
  </si>
  <si>
    <t>Bens do Património histórico e cultural</t>
  </si>
  <si>
    <t>Propriedades de Investimento</t>
  </si>
  <si>
    <t xml:space="preserve">  - Terrenos e Recursos Naturais</t>
  </si>
  <si>
    <t>Activos Intangíveis</t>
  </si>
  <si>
    <t xml:space="preserve">  - Goodwill</t>
  </si>
  <si>
    <t xml:space="preserve">  - Projectos de Desenvolvimento</t>
  </si>
  <si>
    <t xml:space="preserve">  - Propriedade Industrial</t>
  </si>
  <si>
    <t>Investimentos Financeiros</t>
  </si>
  <si>
    <t xml:space="preserve">  - Investimentos em Subsidiárias</t>
  </si>
  <si>
    <t xml:space="preserve">  - Outros Instrumentos Financeiros</t>
  </si>
  <si>
    <t>Fundadores/Beneméritos/Patrocinadores/doadores</t>
  </si>
  <si>
    <t>Activo Corrente</t>
  </si>
  <si>
    <t>Inventários</t>
  </si>
  <si>
    <t xml:space="preserve">  - Compras</t>
  </si>
  <si>
    <t xml:space="preserve">  - Mercadorias</t>
  </si>
  <si>
    <t>Clientes</t>
  </si>
  <si>
    <t xml:space="preserve">  - Clientes c/c</t>
  </si>
  <si>
    <t>Adiantamentos a Fornecedores</t>
  </si>
  <si>
    <t>Estado e Outros Entes Públicos</t>
  </si>
  <si>
    <t xml:space="preserve">  - Retenção de Impostos s/ rendimentos</t>
  </si>
  <si>
    <t xml:space="preserve">  - IVA</t>
  </si>
  <si>
    <t xml:space="preserve">  - outros</t>
  </si>
  <si>
    <t>Outras Contas a Receber</t>
  </si>
  <si>
    <t xml:space="preserve">  - Devedores/Credores por Acréscimo Rendimento</t>
  </si>
  <si>
    <t xml:space="preserve">  - Outros devedores e Credores</t>
  </si>
  <si>
    <t>Diferimentos</t>
  </si>
  <si>
    <t>Outros Activos Financeiros</t>
  </si>
  <si>
    <t>Caixa e Depósitos bancários</t>
  </si>
  <si>
    <t>Total do Activo</t>
  </si>
  <si>
    <t>FUNDOS PATRIMONIAIS E PASSIVO</t>
  </si>
  <si>
    <t>Fundos Patrimoniais</t>
  </si>
  <si>
    <t>Fundos</t>
  </si>
  <si>
    <t>Outros Instrumentos de Capital</t>
  </si>
  <si>
    <t>Reservas</t>
  </si>
  <si>
    <t>Resultados Transitados</t>
  </si>
  <si>
    <t>Excedentes de Revalorização</t>
  </si>
  <si>
    <t>Outras variações nos Fundos Patrimoniais</t>
  </si>
  <si>
    <t>Resultado Líquido do Período</t>
  </si>
  <si>
    <t>Total do Fundo de Capital</t>
  </si>
  <si>
    <t>Passivo</t>
  </si>
  <si>
    <t>Passivo não Corrente</t>
  </si>
  <si>
    <t>Provisões</t>
  </si>
  <si>
    <t>Provisões Específicas</t>
  </si>
  <si>
    <t>Financiamentos Obtidos</t>
  </si>
  <si>
    <t>Outras Contas a Pagar</t>
  </si>
  <si>
    <t>Passivo Corrente</t>
  </si>
  <si>
    <t>Fornecedores</t>
  </si>
  <si>
    <t>Adiantamento de Clientes</t>
  </si>
  <si>
    <t xml:space="preserve">  - Contribuições para a Segurança Social</t>
  </si>
  <si>
    <t xml:space="preserve">  - Outras Tributações</t>
  </si>
  <si>
    <t xml:space="preserve">  - Credores por Acréscimos de Gastos</t>
  </si>
  <si>
    <t>Outros  Passivos Financeiros</t>
  </si>
  <si>
    <t>Total do Passivo</t>
  </si>
  <si>
    <t>Total dos Fundos Patrimoniais e do Passivo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</si>
</sst>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3"/>
      <name val="Bahnschrift Light SemiCondensed"/>
      <family val="2"/>
    </font>
    <font>
      <sz val="11"/>
      <color theme="1"/>
      <name val="Bahnschrift Light SemiCondensed"/>
      <family val="2"/>
    </font>
    <font>
      <i/>
      <sz val="11"/>
      <color theme="3"/>
      <name val="Bahnschrift Light SemiCondensed"/>
      <family val="2"/>
    </font>
    <font>
      <sz val="11"/>
      <color theme="4"/>
      <name val="Bahnschrift Light SemiCondensed"/>
      <family val="2"/>
    </font>
    <font>
      <sz val="11"/>
      <color theme="1" tint="0.14999847407452621"/>
      <name val="Bahnschrift Light SemiCondensed"/>
      <family val="2"/>
    </font>
    <font>
      <b/>
      <sz val="11"/>
      <color theme="3"/>
      <name val="Bahnschrift Light SemiCondensed"/>
      <family val="2"/>
    </font>
    <font>
      <i/>
      <sz val="11"/>
      <color theme="1" tint="0.14999847407452621"/>
      <name val="Bahnschrift Light SemiCondensed"/>
      <family val="2"/>
    </font>
    <font>
      <sz val="11"/>
      <name val="Bahnschrift Light SemiCondensed"/>
      <family val="2"/>
    </font>
    <font>
      <b/>
      <sz val="12"/>
      <color theme="3"/>
      <name val="Bahnschrift Light SemiCondensed"/>
      <family val="2"/>
    </font>
    <font>
      <sz val="12"/>
      <name val="Bahnschrift Light SemiCondensed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15" fontId="4" fillId="0" borderId="1" xfId="0" applyNumberFormat="1" applyFont="1" applyBorder="1"/>
    <xf numFmtId="4" fontId="5" fillId="0" borderId="11" xfId="0" applyNumberFormat="1" applyFont="1" applyBorder="1"/>
    <xf numFmtId="0" fontId="2" fillId="0" borderId="12" xfId="0" applyFont="1" applyBorder="1"/>
    <xf numFmtId="0" fontId="2" fillId="0" borderId="13" xfId="0" applyFont="1" applyBorder="1"/>
    <xf numFmtId="4" fontId="5" fillId="0" borderId="14" xfId="0" applyNumberFormat="1" applyFont="1" applyBorder="1"/>
    <xf numFmtId="0" fontId="6" fillId="0" borderId="12" xfId="0" applyFont="1" applyBorder="1"/>
    <xf numFmtId="0" fontId="1" fillId="0" borderId="12" xfId="0" applyFont="1" applyBorder="1"/>
    <xf numFmtId="4" fontId="2" fillId="0" borderId="0" xfId="0" applyNumberFormat="1" applyFont="1"/>
    <xf numFmtId="2" fontId="2" fillId="0" borderId="14" xfId="0" applyNumberFormat="1" applyFont="1" applyBorder="1"/>
    <xf numFmtId="4" fontId="7" fillId="0" borderId="14" xfId="0" applyNumberFormat="1" applyFont="1" applyBorder="1"/>
    <xf numFmtId="4" fontId="5" fillId="0" borderId="15" xfId="0" applyNumberFormat="1" applyFont="1" applyBorder="1"/>
    <xf numFmtId="4" fontId="5" fillId="2" borderId="1" xfId="0" applyNumberFormat="1" applyFont="1" applyFill="1" applyBorder="1"/>
    <xf numFmtId="0" fontId="6" fillId="0" borderId="0" xfId="0" applyFont="1"/>
    <xf numFmtId="0" fontId="2" fillId="0" borderId="14" xfId="0" applyFont="1" applyBorder="1" applyAlignment="1">
      <alignment horizontal="center"/>
    </xf>
    <xf numFmtId="0" fontId="5" fillId="0" borderId="14" xfId="0" applyFont="1" applyBorder="1"/>
    <xf numFmtId="0" fontId="2" fillId="0" borderId="14" xfId="0" applyFont="1" applyBorder="1"/>
    <xf numFmtId="4" fontId="2" fillId="0" borderId="14" xfId="0" applyNumberFormat="1" applyFont="1" applyBorder="1"/>
    <xf numFmtId="4" fontId="2" fillId="2" borderId="1" xfId="0" applyNumberFormat="1" applyFont="1" applyFill="1" applyBorder="1"/>
    <xf numFmtId="4" fontId="2" fillId="2" borderId="16" xfId="0" applyNumberFormat="1" applyFont="1" applyFill="1" applyBorder="1"/>
    <xf numFmtId="0" fontId="2" fillId="0" borderId="12" xfId="0" applyFont="1" applyBorder="1" applyAlignment="1">
      <alignment horizontal="center"/>
    </xf>
    <xf numFmtId="0" fontId="9" fillId="0" borderId="12" xfId="0" applyFont="1" applyBorder="1"/>
    <xf numFmtId="4" fontId="10" fillId="0" borderId="14" xfId="0" applyNumberFormat="1" applyFont="1" applyBorder="1"/>
    <xf numFmtId="4" fontId="10" fillId="0" borderId="15" xfId="0" applyNumberFormat="1" applyFont="1" applyBorder="1"/>
    <xf numFmtId="0" fontId="2" fillId="0" borderId="0" xfId="0" quotePrefix="1" applyFont="1"/>
    <xf numFmtId="4" fontId="2" fillId="0" borderId="11" xfId="0" applyNumberFormat="1" applyFont="1" applyBorder="1"/>
    <xf numFmtId="4" fontId="2" fillId="0" borderId="15" xfId="0" applyNumberFormat="1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8" xfId="0" applyFont="1" applyBorder="1" applyAlignment="1">
      <alignment horizontal="center"/>
    </xf>
    <xf numFmtId="4" fontId="0" fillId="0" borderId="0" xfId="0" quotePrefix="1" applyNumberFormat="1"/>
    <xf numFmtId="4" fontId="0" fillId="0" borderId="0" xfId="0" applyNumberFormat="1"/>
    <xf numFmtId="3" fontId="0" fillId="0" borderId="0" xfId="0" applyNumberFormat="1" applyAlignment="1">
      <alignment horizontal="left"/>
    </xf>
    <xf numFmtId="1" fontId="0" fillId="0" borderId="0" xfId="0" applyNumberFormat="1" applyAlignment="1">
      <alignment horizontal="left" vertical="top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3</xdr:col>
      <xdr:colOff>266700</xdr:colOff>
      <xdr:row>4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0"/>
          <a:ext cx="2019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OneDrive%20-%20ACAPO\Documents\beta\Contabilidade\2023\dezembro\ACAPO%20para%20oci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braille"/>
      <sheetName val="g braille"/>
      <sheetName val="dr"/>
      <sheetName val="balanço"/>
    </sheetNames>
    <sheetDataSet>
      <sheetData sheetId="0" refreshError="1"/>
      <sheetData sheetId="1" refreshError="1"/>
      <sheetData sheetId="2">
        <row r="79">
          <cell r="H79">
            <v>-115807.69999999917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S155"/>
  <sheetViews>
    <sheetView tabSelected="1" topLeftCell="A73" zoomScaleNormal="100" workbookViewId="0">
      <selection activeCell="H108" sqref="H108"/>
    </sheetView>
  </sheetViews>
  <sheetFormatPr defaultRowHeight="14.25" x14ac:dyDescent="0.2"/>
  <cols>
    <col min="1" max="5" width="9.140625" style="3"/>
    <col min="6" max="6" width="10.85546875" style="3" customWidth="1"/>
    <col min="7" max="7" width="9.140625" style="5"/>
    <col min="8" max="8" width="15.28515625" style="3" customWidth="1"/>
    <col min="9" max="9" width="16.42578125" style="3" customWidth="1"/>
    <col min="10" max="10" width="12.140625" style="3" bestFit="1" customWidth="1"/>
    <col min="11" max="11" width="13.42578125" style="3" customWidth="1"/>
    <col min="12" max="12" width="11.42578125" style="3" bestFit="1" customWidth="1"/>
    <col min="13" max="14" width="9.140625" style="3"/>
    <col min="15" max="16" width="9.85546875" style="3" bestFit="1" customWidth="1"/>
    <col min="17" max="17" width="10.7109375" style="3" customWidth="1"/>
    <col min="18" max="18" width="11" style="4" customWidth="1"/>
    <col min="19" max="19" width="12" style="4" bestFit="1" customWidth="1"/>
    <col min="20" max="20" width="12.42578125" style="3" customWidth="1"/>
    <col min="21" max="261" width="9.140625" style="3"/>
    <col min="262" max="262" width="10.85546875" style="3" customWidth="1"/>
    <col min="263" max="263" width="9.140625" style="3"/>
    <col min="264" max="264" width="15.28515625" style="3" customWidth="1"/>
    <col min="265" max="265" width="16.42578125" style="3" customWidth="1"/>
    <col min="266" max="266" width="12.140625" style="3" bestFit="1" customWidth="1"/>
    <col min="267" max="267" width="13.42578125" style="3" customWidth="1"/>
    <col min="268" max="268" width="11.42578125" style="3" bestFit="1" customWidth="1"/>
    <col min="269" max="270" width="9.140625" style="3"/>
    <col min="271" max="272" width="9.85546875" style="3" bestFit="1" customWidth="1"/>
    <col min="273" max="273" width="10.7109375" style="3" customWidth="1"/>
    <col min="274" max="274" width="11" style="3" customWidth="1"/>
    <col min="275" max="275" width="12" style="3" bestFit="1" customWidth="1"/>
    <col min="276" max="276" width="12.42578125" style="3" customWidth="1"/>
    <col min="277" max="517" width="9.140625" style="3"/>
    <col min="518" max="518" width="10.85546875" style="3" customWidth="1"/>
    <col min="519" max="519" width="9.140625" style="3"/>
    <col min="520" max="520" width="15.28515625" style="3" customWidth="1"/>
    <col min="521" max="521" width="16.42578125" style="3" customWidth="1"/>
    <col min="522" max="522" width="12.140625" style="3" bestFit="1" customWidth="1"/>
    <col min="523" max="523" width="13.42578125" style="3" customWidth="1"/>
    <col min="524" max="524" width="11.42578125" style="3" bestFit="1" customWidth="1"/>
    <col min="525" max="526" width="9.140625" style="3"/>
    <col min="527" max="528" width="9.85546875" style="3" bestFit="1" customWidth="1"/>
    <col min="529" max="529" width="10.7109375" style="3" customWidth="1"/>
    <col min="530" max="530" width="11" style="3" customWidth="1"/>
    <col min="531" max="531" width="12" style="3" bestFit="1" customWidth="1"/>
    <col min="532" max="532" width="12.42578125" style="3" customWidth="1"/>
    <col min="533" max="773" width="9.140625" style="3"/>
    <col min="774" max="774" width="10.85546875" style="3" customWidth="1"/>
    <col min="775" max="775" width="9.140625" style="3"/>
    <col min="776" max="776" width="15.28515625" style="3" customWidth="1"/>
    <col min="777" max="777" width="16.42578125" style="3" customWidth="1"/>
    <col min="778" max="778" width="12.140625" style="3" bestFit="1" customWidth="1"/>
    <col min="779" max="779" width="13.42578125" style="3" customWidth="1"/>
    <col min="780" max="780" width="11.42578125" style="3" bestFit="1" customWidth="1"/>
    <col min="781" max="782" width="9.140625" style="3"/>
    <col min="783" max="784" width="9.85546875" style="3" bestFit="1" customWidth="1"/>
    <col min="785" max="785" width="10.7109375" style="3" customWidth="1"/>
    <col min="786" max="786" width="11" style="3" customWidth="1"/>
    <col min="787" max="787" width="12" style="3" bestFit="1" customWidth="1"/>
    <col min="788" max="788" width="12.42578125" style="3" customWidth="1"/>
    <col min="789" max="1029" width="9.140625" style="3"/>
    <col min="1030" max="1030" width="10.85546875" style="3" customWidth="1"/>
    <col min="1031" max="1031" width="9.140625" style="3"/>
    <col min="1032" max="1032" width="15.28515625" style="3" customWidth="1"/>
    <col min="1033" max="1033" width="16.42578125" style="3" customWidth="1"/>
    <col min="1034" max="1034" width="12.140625" style="3" bestFit="1" customWidth="1"/>
    <col min="1035" max="1035" width="13.42578125" style="3" customWidth="1"/>
    <col min="1036" max="1036" width="11.42578125" style="3" bestFit="1" customWidth="1"/>
    <col min="1037" max="1038" width="9.140625" style="3"/>
    <col min="1039" max="1040" width="9.85546875" style="3" bestFit="1" customWidth="1"/>
    <col min="1041" max="1041" width="10.7109375" style="3" customWidth="1"/>
    <col min="1042" max="1042" width="11" style="3" customWidth="1"/>
    <col min="1043" max="1043" width="12" style="3" bestFit="1" customWidth="1"/>
    <col min="1044" max="1044" width="12.42578125" style="3" customWidth="1"/>
    <col min="1045" max="1285" width="9.140625" style="3"/>
    <col min="1286" max="1286" width="10.85546875" style="3" customWidth="1"/>
    <col min="1287" max="1287" width="9.140625" style="3"/>
    <col min="1288" max="1288" width="15.28515625" style="3" customWidth="1"/>
    <col min="1289" max="1289" width="16.42578125" style="3" customWidth="1"/>
    <col min="1290" max="1290" width="12.140625" style="3" bestFit="1" customWidth="1"/>
    <col min="1291" max="1291" width="13.42578125" style="3" customWidth="1"/>
    <col min="1292" max="1292" width="11.42578125" style="3" bestFit="1" customWidth="1"/>
    <col min="1293" max="1294" width="9.140625" style="3"/>
    <col min="1295" max="1296" width="9.85546875" style="3" bestFit="1" customWidth="1"/>
    <col min="1297" max="1297" width="10.7109375" style="3" customWidth="1"/>
    <col min="1298" max="1298" width="11" style="3" customWidth="1"/>
    <col min="1299" max="1299" width="12" style="3" bestFit="1" customWidth="1"/>
    <col min="1300" max="1300" width="12.42578125" style="3" customWidth="1"/>
    <col min="1301" max="1541" width="9.140625" style="3"/>
    <col min="1542" max="1542" width="10.85546875" style="3" customWidth="1"/>
    <col min="1543" max="1543" width="9.140625" style="3"/>
    <col min="1544" max="1544" width="15.28515625" style="3" customWidth="1"/>
    <col min="1545" max="1545" width="16.42578125" style="3" customWidth="1"/>
    <col min="1546" max="1546" width="12.140625" style="3" bestFit="1" customWidth="1"/>
    <col min="1547" max="1547" width="13.42578125" style="3" customWidth="1"/>
    <col min="1548" max="1548" width="11.42578125" style="3" bestFit="1" customWidth="1"/>
    <col min="1549" max="1550" width="9.140625" style="3"/>
    <col min="1551" max="1552" width="9.85546875" style="3" bestFit="1" customWidth="1"/>
    <col min="1553" max="1553" width="10.7109375" style="3" customWidth="1"/>
    <col min="1554" max="1554" width="11" style="3" customWidth="1"/>
    <col min="1555" max="1555" width="12" style="3" bestFit="1" customWidth="1"/>
    <col min="1556" max="1556" width="12.42578125" style="3" customWidth="1"/>
    <col min="1557" max="1797" width="9.140625" style="3"/>
    <col min="1798" max="1798" width="10.85546875" style="3" customWidth="1"/>
    <col min="1799" max="1799" width="9.140625" style="3"/>
    <col min="1800" max="1800" width="15.28515625" style="3" customWidth="1"/>
    <col min="1801" max="1801" width="16.42578125" style="3" customWidth="1"/>
    <col min="1802" max="1802" width="12.140625" style="3" bestFit="1" customWidth="1"/>
    <col min="1803" max="1803" width="13.42578125" style="3" customWidth="1"/>
    <col min="1804" max="1804" width="11.42578125" style="3" bestFit="1" customWidth="1"/>
    <col min="1805" max="1806" width="9.140625" style="3"/>
    <col min="1807" max="1808" width="9.85546875" style="3" bestFit="1" customWidth="1"/>
    <col min="1809" max="1809" width="10.7109375" style="3" customWidth="1"/>
    <col min="1810" max="1810" width="11" style="3" customWidth="1"/>
    <col min="1811" max="1811" width="12" style="3" bestFit="1" customWidth="1"/>
    <col min="1812" max="1812" width="12.42578125" style="3" customWidth="1"/>
    <col min="1813" max="2053" width="9.140625" style="3"/>
    <col min="2054" max="2054" width="10.85546875" style="3" customWidth="1"/>
    <col min="2055" max="2055" width="9.140625" style="3"/>
    <col min="2056" max="2056" width="15.28515625" style="3" customWidth="1"/>
    <col min="2057" max="2057" width="16.42578125" style="3" customWidth="1"/>
    <col min="2058" max="2058" width="12.140625" style="3" bestFit="1" customWidth="1"/>
    <col min="2059" max="2059" width="13.42578125" style="3" customWidth="1"/>
    <col min="2060" max="2060" width="11.42578125" style="3" bestFit="1" customWidth="1"/>
    <col min="2061" max="2062" width="9.140625" style="3"/>
    <col min="2063" max="2064" width="9.85546875" style="3" bestFit="1" customWidth="1"/>
    <col min="2065" max="2065" width="10.7109375" style="3" customWidth="1"/>
    <col min="2066" max="2066" width="11" style="3" customWidth="1"/>
    <col min="2067" max="2067" width="12" style="3" bestFit="1" customWidth="1"/>
    <col min="2068" max="2068" width="12.42578125" style="3" customWidth="1"/>
    <col min="2069" max="2309" width="9.140625" style="3"/>
    <col min="2310" max="2310" width="10.85546875" style="3" customWidth="1"/>
    <col min="2311" max="2311" width="9.140625" style="3"/>
    <col min="2312" max="2312" width="15.28515625" style="3" customWidth="1"/>
    <col min="2313" max="2313" width="16.42578125" style="3" customWidth="1"/>
    <col min="2314" max="2314" width="12.140625" style="3" bestFit="1" customWidth="1"/>
    <col min="2315" max="2315" width="13.42578125" style="3" customWidth="1"/>
    <col min="2316" max="2316" width="11.42578125" style="3" bestFit="1" customWidth="1"/>
    <col min="2317" max="2318" width="9.140625" style="3"/>
    <col min="2319" max="2320" width="9.85546875" style="3" bestFit="1" customWidth="1"/>
    <col min="2321" max="2321" width="10.7109375" style="3" customWidth="1"/>
    <col min="2322" max="2322" width="11" style="3" customWidth="1"/>
    <col min="2323" max="2323" width="12" style="3" bestFit="1" customWidth="1"/>
    <col min="2324" max="2324" width="12.42578125" style="3" customWidth="1"/>
    <col min="2325" max="2565" width="9.140625" style="3"/>
    <col min="2566" max="2566" width="10.85546875" style="3" customWidth="1"/>
    <col min="2567" max="2567" width="9.140625" style="3"/>
    <col min="2568" max="2568" width="15.28515625" style="3" customWidth="1"/>
    <col min="2569" max="2569" width="16.42578125" style="3" customWidth="1"/>
    <col min="2570" max="2570" width="12.140625" style="3" bestFit="1" customWidth="1"/>
    <col min="2571" max="2571" width="13.42578125" style="3" customWidth="1"/>
    <col min="2572" max="2572" width="11.42578125" style="3" bestFit="1" customWidth="1"/>
    <col min="2573" max="2574" width="9.140625" style="3"/>
    <col min="2575" max="2576" width="9.85546875" style="3" bestFit="1" customWidth="1"/>
    <col min="2577" max="2577" width="10.7109375" style="3" customWidth="1"/>
    <col min="2578" max="2578" width="11" style="3" customWidth="1"/>
    <col min="2579" max="2579" width="12" style="3" bestFit="1" customWidth="1"/>
    <col min="2580" max="2580" width="12.42578125" style="3" customWidth="1"/>
    <col min="2581" max="2821" width="9.140625" style="3"/>
    <col min="2822" max="2822" width="10.85546875" style="3" customWidth="1"/>
    <col min="2823" max="2823" width="9.140625" style="3"/>
    <col min="2824" max="2824" width="15.28515625" style="3" customWidth="1"/>
    <col min="2825" max="2825" width="16.42578125" style="3" customWidth="1"/>
    <col min="2826" max="2826" width="12.140625" style="3" bestFit="1" customWidth="1"/>
    <col min="2827" max="2827" width="13.42578125" style="3" customWidth="1"/>
    <col min="2828" max="2828" width="11.42578125" style="3" bestFit="1" customWidth="1"/>
    <col min="2829" max="2830" width="9.140625" style="3"/>
    <col min="2831" max="2832" width="9.85546875" style="3" bestFit="1" customWidth="1"/>
    <col min="2833" max="2833" width="10.7109375" style="3" customWidth="1"/>
    <col min="2834" max="2834" width="11" style="3" customWidth="1"/>
    <col min="2835" max="2835" width="12" style="3" bestFit="1" customWidth="1"/>
    <col min="2836" max="2836" width="12.42578125" style="3" customWidth="1"/>
    <col min="2837" max="3077" width="9.140625" style="3"/>
    <col min="3078" max="3078" width="10.85546875" style="3" customWidth="1"/>
    <col min="3079" max="3079" width="9.140625" style="3"/>
    <col min="3080" max="3080" width="15.28515625" style="3" customWidth="1"/>
    <col min="3081" max="3081" width="16.42578125" style="3" customWidth="1"/>
    <col min="3082" max="3082" width="12.140625" style="3" bestFit="1" customWidth="1"/>
    <col min="3083" max="3083" width="13.42578125" style="3" customWidth="1"/>
    <col min="3084" max="3084" width="11.42578125" style="3" bestFit="1" customWidth="1"/>
    <col min="3085" max="3086" width="9.140625" style="3"/>
    <col min="3087" max="3088" width="9.85546875" style="3" bestFit="1" customWidth="1"/>
    <col min="3089" max="3089" width="10.7109375" style="3" customWidth="1"/>
    <col min="3090" max="3090" width="11" style="3" customWidth="1"/>
    <col min="3091" max="3091" width="12" style="3" bestFit="1" customWidth="1"/>
    <col min="3092" max="3092" width="12.42578125" style="3" customWidth="1"/>
    <col min="3093" max="3333" width="9.140625" style="3"/>
    <col min="3334" max="3334" width="10.85546875" style="3" customWidth="1"/>
    <col min="3335" max="3335" width="9.140625" style="3"/>
    <col min="3336" max="3336" width="15.28515625" style="3" customWidth="1"/>
    <col min="3337" max="3337" width="16.42578125" style="3" customWidth="1"/>
    <col min="3338" max="3338" width="12.140625" style="3" bestFit="1" customWidth="1"/>
    <col min="3339" max="3339" width="13.42578125" style="3" customWidth="1"/>
    <col min="3340" max="3340" width="11.42578125" style="3" bestFit="1" customWidth="1"/>
    <col min="3341" max="3342" width="9.140625" style="3"/>
    <col min="3343" max="3344" width="9.85546875" style="3" bestFit="1" customWidth="1"/>
    <col min="3345" max="3345" width="10.7109375" style="3" customWidth="1"/>
    <col min="3346" max="3346" width="11" style="3" customWidth="1"/>
    <col min="3347" max="3347" width="12" style="3" bestFit="1" customWidth="1"/>
    <col min="3348" max="3348" width="12.42578125" style="3" customWidth="1"/>
    <col min="3349" max="3589" width="9.140625" style="3"/>
    <col min="3590" max="3590" width="10.85546875" style="3" customWidth="1"/>
    <col min="3591" max="3591" width="9.140625" style="3"/>
    <col min="3592" max="3592" width="15.28515625" style="3" customWidth="1"/>
    <col min="3593" max="3593" width="16.42578125" style="3" customWidth="1"/>
    <col min="3594" max="3594" width="12.140625" style="3" bestFit="1" customWidth="1"/>
    <col min="3595" max="3595" width="13.42578125" style="3" customWidth="1"/>
    <col min="3596" max="3596" width="11.42578125" style="3" bestFit="1" customWidth="1"/>
    <col min="3597" max="3598" width="9.140625" style="3"/>
    <col min="3599" max="3600" width="9.85546875" style="3" bestFit="1" customWidth="1"/>
    <col min="3601" max="3601" width="10.7109375" style="3" customWidth="1"/>
    <col min="3602" max="3602" width="11" style="3" customWidth="1"/>
    <col min="3603" max="3603" width="12" style="3" bestFit="1" customWidth="1"/>
    <col min="3604" max="3604" width="12.42578125" style="3" customWidth="1"/>
    <col min="3605" max="3845" width="9.140625" style="3"/>
    <col min="3846" max="3846" width="10.85546875" style="3" customWidth="1"/>
    <col min="3847" max="3847" width="9.140625" style="3"/>
    <col min="3848" max="3848" width="15.28515625" style="3" customWidth="1"/>
    <col min="3849" max="3849" width="16.42578125" style="3" customWidth="1"/>
    <col min="3850" max="3850" width="12.140625" style="3" bestFit="1" customWidth="1"/>
    <col min="3851" max="3851" width="13.42578125" style="3" customWidth="1"/>
    <col min="3852" max="3852" width="11.42578125" style="3" bestFit="1" customWidth="1"/>
    <col min="3853" max="3854" width="9.140625" style="3"/>
    <col min="3855" max="3856" width="9.85546875" style="3" bestFit="1" customWidth="1"/>
    <col min="3857" max="3857" width="10.7109375" style="3" customWidth="1"/>
    <col min="3858" max="3858" width="11" style="3" customWidth="1"/>
    <col min="3859" max="3859" width="12" style="3" bestFit="1" customWidth="1"/>
    <col min="3860" max="3860" width="12.42578125" style="3" customWidth="1"/>
    <col min="3861" max="4101" width="9.140625" style="3"/>
    <col min="4102" max="4102" width="10.85546875" style="3" customWidth="1"/>
    <col min="4103" max="4103" width="9.140625" style="3"/>
    <col min="4104" max="4104" width="15.28515625" style="3" customWidth="1"/>
    <col min="4105" max="4105" width="16.42578125" style="3" customWidth="1"/>
    <col min="4106" max="4106" width="12.140625" style="3" bestFit="1" customWidth="1"/>
    <col min="4107" max="4107" width="13.42578125" style="3" customWidth="1"/>
    <col min="4108" max="4108" width="11.42578125" style="3" bestFit="1" customWidth="1"/>
    <col min="4109" max="4110" width="9.140625" style="3"/>
    <col min="4111" max="4112" width="9.85546875" style="3" bestFit="1" customWidth="1"/>
    <col min="4113" max="4113" width="10.7109375" style="3" customWidth="1"/>
    <col min="4114" max="4114" width="11" style="3" customWidth="1"/>
    <col min="4115" max="4115" width="12" style="3" bestFit="1" customWidth="1"/>
    <col min="4116" max="4116" width="12.42578125" style="3" customWidth="1"/>
    <col min="4117" max="4357" width="9.140625" style="3"/>
    <col min="4358" max="4358" width="10.85546875" style="3" customWidth="1"/>
    <col min="4359" max="4359" width="9.140625" style="3"/>
    <col min="4360" max="4360" width="15.28515625" style="3" customWidth="1"/>
    <col min="4361" max="4361" width="16.42578125" style="3" customWidth="1"/>
    <col min="4362" max="4362" width="12.140625" style="3" bestFit="1" customWidth="1"/>
    <col min="4363" max="4363" width="13.42578125" style="3" customWidth="1"/>
    <col min="4364" max="4364" width="11.42578125" style="3" bestFit="1" customWidth="1"/>
    <col min="4365" max="4366" width="9.140625" style="3"/>
    <col min="4367" max="4368" width="9.85546875" style="3" bestFit="1" customWidth="1"/>
    <col min="4369" max="4369" width="10.7109375" style="3" customWidth="1"/>
    <col min="4370" max="4370" width="11" style="3" customWidth="1"/>
    <col min="4371" max="4371" width="12" style="3" bestFit="1" customWidth="1"/>
    <col min="4372" max="4372" width="12.42578125" style="3" customWidth="1"/>
    <col min="4373" max="4613" width="9.140625" style="3"/>
    <col min="4614" max="4614" width="10.85546875" style="3" customWidth="1"/>
    <col min="4615" max="4615" width="9.140625" style="3"/>
    <col min="4616" max="4616" width="15.28515625" style="3" customWidth="1"/>
    <col min="4617" max="4617" width="16.42578125" style="3" customWidth="1"/>
    <col min="4618" max="4618" width="12.140625" style="3" bestFit="1" customWidth="1"/>
    <col min="4619" max="4619" width="13.42578125" style="3" customWidth="1"/>
    <col min="4620" max="4620" width="11.42578125" style="3" bestFit="1" customWidth="1"/>
    <col min="4621" max="4622" width="9.140625" style="3"/>
    <col min="4623" max="4624" width="9.85546875" style="3" bestFit="1" customWidth="1"/>
    <col min="4625" max="4625" width="10.7109375" style="3" customWidth="1"/>
    <col min="4626" max="4626" width="11" style="3" customWidth="1"/>
    <col min="4627" max="4627" width="12" style="3" bestFit="1" customWidth="1"/>
    <col min="4628" max="4628" width="12.42578125" style="3" customWidth="1"/>
    <col min="4629" max="4869" width="9.140625" style="3"/>
    <col min="4870" max="4870" width="10.85546875" style="3" customWidth="1"/>
    <col min="4871" max="4871" width="9.140625" style="3"/>
    <col min="4872" max="4872" width="15.28515625" style="3" customWidth="1"/>
    <col min="4873" max="4873" width="16.42578125" style="3" customWidth="1"/>
    <col min="4874" max="4874" width="12.140625" style="3" bestFit="1" customWidth="1"/>
    <col min="4875" max="4875" width="13.42578125" style="3" customWidth="1"/>
    <col min="4876" max="4876" width="11.42578125" style="3" bestFit="1" customWidth="1"/>
    <col min="4877" max="4878" width="9.140625" style="3"/>
    <col min="4879" max="4880" width="9.85546875" style="3" bestFit="1" customWidth="1"/>
    <col min="4881" max="4881" width="10.7109375" style="3" customWidth="1"/>
    <col min="4882" max="4882" width="11" style="3" customWidth="1"/>
    <col min="4883" max="4883" width="12" style="3" bestFit="1" customWidth="1"/>
    <col min="4884" max="4884" width="12.42578125" style="3" customWidth="1"/>
    <col min="4885" max="5125" width="9.140625" style="3"/>
    <col min="5126" max="5126" width="10.85546875" style="3" customWidth="1"/>
    <col min="5127" max="5127" width="9.140625" style="3"/>
    <col min="5128" max="5128" width="15.28515625" style="3" customWidth="1"/>
    <col min="5129" max="5129" width="16.42578125" style="3" customWidth="1"/>
    <col min="5130" max="5130" width="12.140625" style="3" bestFit="1" customWidth="1"/>
    <col min="5131" max="5131" width="13.42578125" style="3" customWidth="1"/>
    <col min="5132" max="5132" width="11.42578125" style="3" bestFit="1" customWidth="1"/>
    <col min="5133" max="5134" width="9.140625" style="3"/>
    <col min="5135" max="5136" width="9.85546875" style="3" bestFit="1" customWidth="1"/>
    <col min="5137" max="5137" width="10.7109375" style="3" customWidth="1"/>
    <col min="5138" max="5138" width="11" style="3" customWidth="1"/>
    <col min="5139" max="5139" width="12" style="3" bestFit="1" customWidth="1"/>
    <col min="5140" max="5140" width="12.42578125" style="3" customWidth="1"/>
    <col min="5141" max="5381" width="9.140625" style="3"/>
    <col min="5382" max="5382" width="10.85546875" style="3" customWidth="1"/>
    <col min="5383" max="5383" width="9.140625" style="3"/>
    <col min="5384" max="5384" width="15.28515625" style="3" customWidth="1"/>
    <col min="5385" max="5385" width="16.42578125" style="3" customWidth="1"/>
    <col min="5386" max="5386" width="12.140625" style="3" bestFit="1" customWidth="1"/>
    <col min="5387" max="5387" width="13.42578125" style="3" customWidth="1"/>
    <col min="5388" max="5388" width="11.42578125" style="3" bestFit="1" customWidth="1"/>
    <col min="5389" max="5390" width="9.140625" style="3"/>
    <col min="5391" max="5392" width="9.85546875" style="3" bestFit="1" customWidth="1"/>
    <col min="5393" max="5393" width="10.7109375" style="3" customWidth="1"/>
    <col min="5394" max="5394" width="11" style="3" customWidth="1"/>
    <col min="5395" max="5395" width="12" style="3" bestFit="1" customWidth="1"/>
    <col min="5396" max="5396" width="12.42578125" style="3" customWidth="1"/>
    <col min="5397" max="5637" width="9.140625" style="3"/>
    <col min="5638" max="5638" width="10.85546875" style="3" customWidth="1"/>
    <col min="5639" max="5639" width="9.140625" style="3"/>
    <col min="5640" max="5640" width="15.28515625" style="3" customWidth="1"/>
    <col min="5641" max="5641" width="16.42578125" style="3" customWidth="1"/>
    <col min="5642" max="5642" width="12.140625" style="3" bestFit="1" customWidth="1"/>
    <col min="5643" max="5643" width="13.42578125" style="3" customWidth="1"/>
    <col min="5644" max="5644" width="11.42578125" style="3" bestFit="1" customWidth="1"/>
    <col min="5645" max="5646" width="9.140625" style="3"/>
    <col min="5647" max="5648" width="9.85546875" style="3" bestFit="1" customWidth="1"/>
    <col min="5649" max="5649" width="10.7109375" style="3" customWidth="1"/>
    <col min="5650" max="5650" width="11" style="3" customWidth="1"/>
    <col min="5651" max="5651" width="12" style="3" bestFit="1" customWidth="1"/>
    <col min="5652" max="5652" width="12.42578125" style="3" customWidth="1"/>
    <col min="5653" max="5893" width="9.140625" style="3"/>
    <col min="5894" max="5894" width="10.85546875" style="3" customWidth="1"/>
    <col min="5895" max="5895" width="9.140625" style="3"/>
    <col min="5896" max="5896" width="15.28515625" style="3" customWidth="1"/>
    <col min="5897" max="5897" width="16.42578125" style="3" customWidth="1"/>
    <col min="5898" max="5898" width="12.140625" style="3" bestFit="1" customWidth="1"/>
    <col min="5899" max="5899" width="13.42578125" style="3" customWidth="1"/>
    <col min="5900" max="5900" width="11.42578125" style="3" bestFit="1" customWidth="1"/>
    <col min="5901" max="5902" width="9.140625" style="3"/>
    <col min="5903" max="5904" width="9.85546875" style="3" bestFit="1" customWidth="1"/>
    <col min="5905" max="5905" width="10.7109375" style="3" customWidth="1"/>
    <col min="5906" max="5906" width="11" style="3" customWidth="1"/>
    <col min="5907" max="5907" width="12" style="3" bestFit="1" customWidth="1"/>
    <col min="5908" max="5908" width="12.42578125" style="3" customWidth="1"/>
    <col min="5909" max="6149" width="9.140625" style="3"/>
    <col min="6150" max="6150" width="10.85546875" style="3" customWidth="1"/>
    <col min="6151" max="6151" width="9.140625" style="3"/>
    <col min="6152" max="6152" width="15.28515625" style="3" customWidth="1"/>
    <col min="6153" max="6153" width="16.42578125" style="3" customWidth="1"/>
    <col min="6154" max="6154" width="12.140625" style="3" bestFit="1" customWidth="1"/>
    <col min="6155" max="6155" width="13.42578125" style="3" customWidth="1"/>
    <col min="6156" max="6156" width="11.42578125" style="3" bestFit="1" customWidth="1"/>
    <col min="6157" max="6158" width="9.140625" style="3"/>
    <col min="6159" max="6160" width="9.85546875" style="3" bestFit="1" customWidth="1"/>
    <col min="6161" max="6161" width="10.7109375" style="3" customWidth="1"/>
    <col min="6162" max="6162" width="11" style="3" customWidth="1"/>
    <col min="6163" max="6163" width="12" style="3" bestFit="1" customWidth="1"/>
    <col min="6164" max="6164" width="12.42578125" style="3" customWidth="1"/>
    <col min="6165" max="6405" width="9.140625" style="3"/>
    <col min="6406" max="6406" width="10.85546875" style="3" customWidth="1"/>
    <col min="6407" max="6407" width="9.140625" style="3"/>
    <col min="6408" max="6408" width="15.28515625" style="3" customWidth="1"/>
    <col min="6409" max="6409" width="16.42578125" style="3" customWidth="1"/>
    <col min="6410" max="6410" width="12.140625" style="3" bestFit="1" customWidth="1"/>
    <col min="6411" max="6411" width="13.42578125" style="3" customWidth="1"/>
    <col min="6412" max="6412" width="11.42578125" style="3" bestFit="1" customWidth="1"/>
    <col min="6413" max="6414" width="9.140625" style="3"/>
    <col min="6415" max="6416" width="9.85546875" style="3" bestFit="1" customWidth="1"/>
    <col min="6417" max="6417" width="10.7109375" style="3" customWidth="1"/>
    <col min="6418" max="6418" width="11" style="3" customWidth="1"/>
    <col min="6419" max="6419" width="12" style="3" bestFit="1" customWidth="1"/>
    <col min="6420" max="6420" width="12.42578125" style="3" customWidth="1"/>
    <col min="6421" max="6661" width="9.140625" style="3"/>
    <col min="6662" max="6662" width="10.85546875" style="3" customWidth="1"/>
    <col min="6663" max="6663" width="9.140625" style="3"/>
    <col min="6664" max="6664" width="15.28515625" style="3" customWidth="1"/>
    <col min="6665" max="6665" width="16.42578125" style="3" customWidth="1"/>
    <col min="6666" max="6666" width="12.140625" style="3" bestFit="1" customWidth="1"/>
    <col min="6667" max="6667" width="13.42578125" style="3" customWidth="1"/>
    <col min="6668" max="6668" width="11.42578125" style="3" bestFit="1" customWidth="1"/>
    <col min="6669" max="6670" width="9.140625" style="3"/>
    <col min="6671" max="6672" width="9.85546875" style="3" bestFit="1" customWidth="1"/>
    <col min="6673" max="6673" width="10.7109375" style="3" customWidth="1"/>
    <col min="6674" max="6674" width="11" style="3" customWidth="1"/>
    <col min="6675" max="6675" width="12" style="3" bestFit="1" customWidth="1"/>
    <col min="6676" max="6676" width="12.42578125" style="3" customWidth="1"/>
    <col min="6677" max="6917" width="9.140625" style="3"/>
    <col min="6918" max="6918" width="10.85546875" style="3" customWidth="1"/>
    <col min="6919" max="6919" width="9.140625" style="3"/>
    <col min="6920" max="6920" width="15.28515625" style="3" customWidth="1"/>
    <col min="6921" max="6921" width="16.42578125" style="3" customWidth="1"/>
    <col min="6922" max="6922" width="12.140625" style="3" bestFit="1" customWidth="1"/>
    <col min="6923" max="6923" width="13.42578125" style="3" customWidth="1"/>
    <col min="6924" max="6924" width="11.42578125" style="3" bestFit="1" customWidth="1"/>
    <col min="6925" max="6926" width="9.140625" style="3"/>
    <col min="6927" max="6928" width="9.85546875" style="3" bestFit="1" customWidth="1"/>
    <col min="6929" max="6929" width="10.7109375" style="3" customWidth="1"/>
    <col min="6930" max="6930" width="11" style="3" customWidth="1"/>
    <col min="6931" max="6931" width="12" style="3" bestFit="1" customWidth="1"/>
    <col min="6932" max="6932" width="12.42578125" style="3" customWidth="1"/>
    <col min="6933" max="7173" width="9.140625" style="3"/>
    <col min="7174" max="7174" width="10.85546875" style="3" customWidth="1"/>
    <col min="7175" max="7175" width="9.140625" style="3"/>
    <col min="7176" max="7176" width="15.28515625" style="3" customWidth="1"/>
    <col min="7177" max="7177" width="16.42578125" style="3" customWidth="1"/>
    <col min="7178" max="7178" width="12.140625" style="3" bestFit="1" customWidth="1"/>
    <col min="7179" max="7179" width="13.42578125" style="3" customWidth="1"/>
    <col min="7180" max="7180" width="11.42578125" style="3" bestFit="1" customWidth="1"/>
    <col min="7181" max="7182" width="9.140625" style="3"/>
    <col min="7183" max="7184" width="9.85546875" style="3" bestFit="1" customWidth="1"/>
    <col min="7185" max="7185" width="10.7109375" style="3" customWidth="1"/>
    <col min="7186" max="7186" width="11" style="3" customWidth="1"/>
    <col min="7187" max="7187" width="12" style="3" bestFit="1" customWidth="1"/>
    <col min="7188" max="7188" width="12.42578125" style="3" customWidth="1"/>
    <col min="7189" max="7429" width="9.140625" style="3"/>
    <col min="7430" max="7430" width="10.85546875" style="3" customWidth="1"/>
    <col min="7431" max="7431" width="9.140625" style="3"/>
    <col min="7432" max="7432" width="15.28515625" style="3" customWidth="1"/>
    <col min="7433" max="7433" width="16.42578125" style="3" customWidth="1"/>
    <col min="7434" max="7434" width="12.140625" style="3" bestFit="1" customWidth="1"/>
    <col min="7435" max="7435" width="13.42578125" style="3" customWidth="1"/>
    <col min="7436" max="7436" width="11.42578125" style="3" bestFit="1" customWidth="1"/>
    <col min="7437" max="7438" width="9.140625" style="3"/>
    <col min="7439" max="7440" width="9.85546875" style="3" bestFit="1" customWidth="1"/>
    <col min="7441" max="7441" width="10.7109375" style="3" customWidth="1"/>
    <col min="7442" max="7442" width="11" style="3" customWidth="1"/>
    <col min="7443" max="7443" width="12" style="3" bestFit="1" customWidth="1"/>
    <col min="7444" max="7444" width="12.42578125" style="3" customWidth="1"/>
    <col min="7445" max="7685" width="9.140625" style="3"/>
    <col min="7686" max="7686" width="10.85546875" style="3" customWidth="1"/>
    <col min="7687" max="7687" width="9.140625" style="3"/>
    <col min="7688" max="7688" width="15.28515625" style="3" customWidth="1"/>
    <col min="7689" max="7689" width="16.42578125" style="3" customWidth="1"/>
    <col min="7690" max="7690" width="12.140625" style="3" bestFit="1" customWidth="1"/>
    <col min="7691" max="7691" width="13.42578125" style="3" customWidth="1"/>
    <col min="7692" max="7692" width="11.42578125" style="3" bestFit="1" customWidth="1"/>
    <col min="7693" max="7694" width="9.140625" style="3"/>
    <col min="7695" max="7696" width="9.85546875" style="3" bestFit="1" customWidth="1"/>
    <col min="7697" max="7697" width="10.7109375" style="3" customWidth="1"/>
    <col min="7698" max="7698" width="11" style="3" customWidth="1"/>
    <col min="7699" max="7699" width="12" style="3" bestFit="1" customWidth="1"/>
    <col min="7700" max="7700" width="12.42578125" style="3" customWidth="1"/>
    <col min="7701" max="7941" width="9.140625" style="3"/>
    <col min="7942" max="7942" width="10.85546875" style="3" customWidth="1"/>
    <col min="7943" max="7943" width="9.140625" style="3"/>
    <col min="7944" max="7944" width="15.28515625" style="3" customWidth="1"/>
    <col min="7945" max="7945" width="16.42578125" style="3" customWidth="1"/>
    <col min="7946" max="7946" width="12.140625" style="3" bestFit="1" customWidth="1"/>
    <col min="7947" max="7947" width="13.42578125" style="3" customWidth="1"/>
    <col min="7948" max="7948" width="11.42578125" style="3" bestFit="1" customWidth="1"/>
    <col min="7949" max="7950" width="9.140625" style="3"/>
    <col min="7951" max="7952" width="9.85546875" style="3" bestFit="1" customWidth="1"/>
    <col min="7953" max="7953" width="10.7109375" style="3" customWidth="1"/>
    <col min="7954" max="7954" width="11" style="3" customWidth="1"/>
    <col min="7955" max="7955" width="12" style="3" bestFit="1" customWidth="1"/>
    <col min="7956" max="7956" width="12.42578125" style="3" customWidth="1"/>
    <col min="7957" max="8197" width="9.140625" style="3"/>
    <col min="8198" max="8198" width="10.85546875" style="3" customWidth="1"/>
    <col min="8199" max="8199" width="9.140625" style="3"/>
    <col min="8200" max="8200" width="15.28515625" style="3" customWidth="1"/>
    <col min="8201" max="8201" width="16.42578125" style="3" customWidth="1"/>
    <col min="8202" max="8202" width="12.140625" style="3" bestFit="1" customWidth="1"/>
    <col min="8203" max="8203" width="13.42578125" style="3" customWidth="1"/>
    <col min="8204" max="8204" width="11.42578125" style="3" bestFit="1" customWidth="1"/>
    <col min="8205" max="8206" width="9.140625" style="3"/>
    <col min="8207" max="8208" width="9.85546875" style="3" bestFit="1" customWidth="1"/>
    <col min="8209" max="8209" width="10.7109375" style="3" customWidth="1"/>
    <col min="8210" max="8210" width="11" style="3" customWidth="1"/>
    <col min="8211" max="8211" width="12" style="3" bestFit="1" customWidth="1"/>
    <col min="8212" max="8212" width="12.42578125" style="3" customWidth="1"/>
    <col min="8213" max="8453" width="9.140625" style="3"/>
    <col min="8454" max="8454" width="10.85546875" style="3" customWidth="1"/>
    <col min="8455" max="8455" width="9.140625" style="3"/>
    <col min="8456" max="8456" width="15.28515625" style="3" customWidth="1"/>
    <col min="8457" max="8457" width="16.42578125" style="3" customWidth="1"/>
    <col min="8458" max="8458" width="12.140625" style="3" bestFit="1" customWidth="1"/>
    <col min="8459" max="8459" width="13.42578125" style="3" customWidth="1"/>
    <col min="8460" max="8460" width="11.42578125" style="3" bestFit="1" customWidth="1"/>
    <col min="8461" max="8462" width="9.140625" style="3"/>
    <col min="8463" max="8464" width="9.85546875" style="3" bestFit="1" customWidth="1"/>
    <col min="8465" max="8465" width="10.7109375" style="3" customWidth="1"/>
    <col min="8466" max="8466" width="11" style="3" customWidth="1"/>
    <col min="8467" max="8467" width="12" style="3" bestFit="1" customWidth="1"/>
    <col min="8468" max="8468" width="12.42578125" style="3" customWidth="1"/>
    <col min="8469" max="8709" width="9.140625" style="3"/>
    <col min="8710" max="8710" width="10.85546875" style="3" customWidth="1"/>
    <col min="8711" max="8711" width="9.140625" style="3"/>
    <col min="8712" max="8712" width="15.28515625" style="3" customWidth="1"/>
    <col min="8713" max="8713" width="16.42578125" style="3" customWidth="1"/>
    <col min="8714" max="8714" width="12.140625" style="3" bestFit="1" customWidth="1"/>
    <col min="8715" max="8715" width="13.42578125" style="3" customWidth="1"/>
    <col min="8716" max="8716" width="11.42578125" style="3" bestFit="1" customWidth="1"/>
    <col min="8717" max="8718" width="9.140625" style="3"/>
    <col min="8719" max="8720" width="9.85546875" style="3" bestFit="1" customWidth="1"/>
    <col min="8721" max="8721" width="10.7109375" style="3" customWidth="1"/>
    <col min="8722" max="8722" width="11" style="3" customWidth="1"/>
    <col min="8723" max="8723" width="12" style="3" bestFit="1" customWidth="1"/>
    <col min="8724" max="8724" width="12.42578125" style="3" customWidth="1"/>
    <col min="8725" max="8965" width="9.140625" style="3"/>
    <col min="8966" max="8966" width="10.85546875" style="3" customWidth="1"/>
    <col min="8967" max="8967" width="9.140625" style="3"/>
    <col min="8968" max="8968" width="15.28515625" style="3" customWidth="1"/>
    <col min="8969" max="8969" width="16.42578125" style="3" customWidth="1"/>
    <col min="8970" max="8970" width="12.140625" style="3" bestFit="1" customWidth="1"/>
    <col min="8971" max="8971" width="13.42578125" style="3" customWidth="1"/>
    <col min="8972" max="8972" width="11.42578125" style="3" bestFit="1" customWidth="1"/>
    <col min="8973" max="8974" width="9.140625" style="3"/>
    <col min="8975" max="8976" width="9.85546875" style="3" bestFit="1" customWidth="1"/>
    <col min="8977" max="8977" width="10.7109375" style="3" customWidth="1"/>
    <col min="8978" max="8978" width="11" style="3" customWidth="1"/>
    <col min="8979" max="8979" width="12" style="3" bestFit="1" customWidth="1"/>
    <col min="8980" max="8980" width="12.42578125" style="3" customWidth="1"/>
    <col min="8981" max="9221" width="9.140625" style="3"/>
    <col min="9222" max="9222" width="10.85546875" style="3" customWidth="1"/>
    <col min="9223" max="9223" width="9.140625" style="3"/>
    <col min="9224" max="9224" width="15.28515625" style="3" customWidth="1"/>
    <col min="9225" max="9225" width="16.42578125" style="3" customWidth="1"/>
    <col min="9226" max="9226" width="12.140625" style="3" bestFit="1" customWidth="1"/>
    <col min="9227" max="9227" width="13.42578125" style="3" customWidth="1"/>
    <col min="9228" max="9228" width="11.42578125" style="3" bestFit="1" customWidth="1"/>
    <col min="9229" max="9230" width="9.140625" style="3"/>
    <col min="9231" max="9232" width="9.85546875" style="3" bestFit="1" customWidth="1"/>
    <col min="9233" max="9233" width="10.7109375" style="3" customWidth="1"/>
    <col min="9234" max="9234" width="11" style="3" customWidth="1"/>
    <col min="9235" max="9235" width="12" style="3" bestFit="1" customWidth="1"/>
    <col min="9236" max="9236" width="12.42578125" style="3" customWidth="1"/>
    <col min="9237" max="9477" width="9.140625" style="3"/>
    <col min="9478" max="9478" width="10.85546875" style="3" customWidth="1"/>
    <col min="9479" max="9479" width="9.140625" style="3"/>
    <col min="9480" max="9480" width="15.28515625" style="3" customWidth="1"/>
    <col min="9481" max="9481" width="16.42578125" style="3" customWidth="1"/>
    <col min="9482" max="9482" width="12.140625" style="3" bestFit="1" customWidth="1"/>
    <col min="9483" max="9483" width="13.42578125" style="3" customWidth="1"/>
    <col min="9484" max="9484" width="11.42578125" style="3" bestFit="1" customWidth="1"/>
    <col min="9485" max="9486" width="9.140625" style="3"/>
    <col min="9487" max="9488" width="9.85546875" style="3" bestFit="1" customWidth="1"/>
    <col min="9489" max="9489" width="10.7109375" style="3" customWidth="1"/>
    <col min="9490" max="9490" width="11" style="3" customWidth="1"/>
    <col min="9491" max="9491" width="12" style="3" bestFit="1" customWidth="1"/>
    <col min="9492" max="9492" width="12.42578125" style="3" customWidth="1"/>
    <col min="9493" max="9733" width="9.140625" style="3"/>
    <col min="9734" max="9734" width="10.85546875" style="3" customWidth="1"/>
    <col min="9735" max="9735" width="9.140625" style="3"/>
    <col min="9736" max="9736" width="15.28515625" style="3" customWidth="1"/>
    <col min="9737" max="9737" width="16.42578125" style="3" customWidth="1"/>
    <col min="9738" max="9738" width="12.140625" style="3" bestFit="1" customWidth="1"/>
    <col min="9739" max="9739" width="13.42578125" style="3" customWidth="1"/>
    <col min="9740" max="9740" width="11.42578125" style="3" bestFit="1" customWidth="1"/>
    <col min="9741" max="9742" width="9.140625" style="3"/>
    <col min="9743" max="9744" width="9.85546875" style="3" bestFit="1" customWidth="1"/>
    <col min="9745" max="9745" width="10.7109375" style="3" customWidth="1"/>
    <col min="9746" max="9746" width="11" style="3" customWidth="1"/>
    <col min="9747" max="9747" width="12" style="3" bestFit="1" customWidth="1"/>
    <col min="9748" max="9748" width="12.42578125" style="3" customWidth="1"/>
    <col min="9749" max="9989" width="9.140625" style="3"/>
    <col min="9990" max="9990" width="10.85546875" style="3" customWidth="1"/>
    <col min="9991" max="9991" width="9.140625" style="3"/>
    <col min="9992" max="9992" width="15.28515625" style="3" customWidth="1"/>
    <col min="9993" max="9993" width="16.42578125" style="3" customWidth="1"/>
    <col min="9994" max="9994" width="12.140625" style="3" bestFit="1" customWidth="1"/>
    <col min="9995" max="9995" width="13.42578125" style="3" customWidth="1"/>
    <col min="9996" max="9996" width="11.42578125" style="3" bestFit="1" customWidth="1"/>
    <col min="9997" max="9998" width="9.140625" style="3"/>
    <col min="9999" max="10000" width="9.85546875" style="3" bestFit="1" customWidth="1"/>
    <col min="10001" max="10001" width="10.7109375" style="3" customWidth="1"/>
    <col min="10002" max="10002" width="11" style="3" customWidth="1"/>
    <col min="10003" max="10003" width="12" style="3" bestFit="1" customWidth="1"/>
    <col min="10004" max="10004" width="12.42578125" style="3" customWidth="1"/>
    <col min="10005" max="10245" width="9.140625" style="3"/>
    <col min="10246" max="10246" width="10.85546875" style="3" customWidth="1"/>
    <col min="10247" max="10247" width="9.140625" style="3"/>
    <col min="10248" max="10248" width="15.28515625" style="3" customWidth="1"/>
    <col min="10249" max="10249" width="16.42578125" style="3" customWidth="1"/>
    <col min="10250" max="10250" width="12.140625" style="3" bestFit="1" customWidth="1"/>
    <col min="10251" max="10251" width="13.42578125" style="3" customWidth="1"/>
    <col min="10252" max="10252" width="11.42578125" style="3" bestFit="1" customWidth="1"/>
    <col min="10253" max="10254" width="9.140625" style="3"/>
    <col min="10255" max="10256" width="9.85546875" style="3" bestFit="1" customWidth="1"/>
    <col min="10257" max="10257" width="10.7109375" style="3" customWidth="1"/>
    <col min="10258" max="10258" width="11" style="3" customWidth="1"/>
    <col min="10259" max="10259" width="12" style="3" bestFit="1" customWidth="1"/>
    <col min="10260" max="10260" width="12.42578125" style="3" customWidth="1"/>
    <col min="10261" max="10501" width="9.140625" style="3"/>
    <col min="10502" max="10502" width="10.85546875" style="3" customWidth="1"/>
    <col min="10503" max="10503" width="9.140625" style="3"/>
    <col min="10504" max="10504" width="15.28515625" style="3" customWidth="1"/>
    <col min="10505" max="10505" width="16.42578125" style="3" customWidth="1"/>
    <col min="10506" max="10506" width="12.140625" style="3" bestFit="1" customWidth="1"/>
    <col min="10507" max="10507" width="13.42578125" style="3" customWidth="1"/>
    <col min="10508" max="10508" width="11.42578125" style="3" bestFit="1" customWidth="1"/>
    <col min="10509" max="10510" width="9.140625" style="3"/>
    <col min="10511" max="10512" width="9.85546875" style="3" bestFit="1" customWidth="1"/>
    <col min="10513" max="10513" width="10.7109375" style="3" customWidth="1"/>
    <col min="10514" max="10514" width="11" style="3" customWidth="1"/>
    <col min="10515" max="10515" width="12" style="3" bestFit="1" customWidth="1"/>
    <col min="10516" max="10516" width="12.42578125" style="3" customWidth="1"/>
    <col min="10517" max="10757" width="9.140625" style="3"/>
    <col min="10758" max="10758" width="10.85546875" style="3" customWidth="1"/>
    <col min="10759" max="10759" width="9.140625" style="3"/>
    <col min="10760" max="10760" width="15.28515625" style="3" customWidth="1"/>
    <col min="10761" max="10761" width="16.42578125" style="3" customWidth="1"/>
    <col min="10762" max="10762" width="12.140625" style="3" bestFit="1" customWidth="1"/>
    <col min="10763" max="10763" width="13.42578125" style="3" customWidth="1"/>
    <col min="10764" max="10764" width="11.42578125" style="3" bestFit="1" customWidth="1"/>
    <col min="10765" max="10766" width="9.140625" style="3"/>
    <col min="10767" max="10768" width="9.85546875" style="3" bestFit="1" customWidth="1"/>
    <col min="10769" max="10769" width="10.7109375" style="3" customWidth="1"/>
    <col min="10770" max="10770" width="11" style="3" customWidth="1"/>
    <col min="10771" max="10771" width="12" style="3" bestFit="1" customWidth="1"/>
    <col min="10772" max="10772" width="12.42578125" style="3" customWidth="1"/>
    <col min="10773" max="11013" width="9.140625" style="3"/>
    <col min="11014" max="11014" width="10.85546875" style="3" customWidth="1"/>
    <col min="11015" max="11015" width="9.140625" style="3"/>
    <col min="11016" max="11016" width="15.28515625" style="3" customWidth="1"/>
    <col min="11017" max="11017" width="16.42578125" style="3" customWidth="1"/>
    <col min="11018" max="11018" width="12.140625" style="3" bestFit="1" customWidth="1"/>
    <col min="11019" max="11019" width="13.42578125" style="3" customWidth="1"/>
    <col min="11020" max="11020" width="11.42578125" style="3" bestFit="1" customWidth="1"/>
    <col min="11021" max="11022" width="9.140625" style="3"/>
    <col min="11023" max="11024" width="9.85546875" style="3" bestFit="1" customWidth="1"/>
    <col min="11025" max="11025" width="10.7109375" style="3" customWidth="1"/>
    <col min="11026" max="11026" width="11" style="3" customWidth="1"/>
    <col min="11027" max="11027" width="12" style="3" bestFit="1" customWidth="1"/>
    <col min="11028" max="11028" width="12.42578125" style="3" customWidth="1"/>
    <col min="11029" max="11269" width="9.140625" style="3"/>
    <col min="11270" max="11270" width="10.85546875" style="3" customWidth="1"/>
    <col min="11271" max="11271" width="9.140625" style="3"/>
    <col min="11272" max="11272" width="15.28515625" style="3" customWidth="1"/>
    <col min="11273" max="11273" width="16.42578125" style="3" customWidth="1"/>
    <col min="11274" max="11274" width="12.140625" style="3" bestFit="1" customWidth="1"/>
    <col min="11275" max="11275" width="13.42578125" style="3" customWidth="1"/>
    <col min="11276" max="11276" width="11.42578125" style="3" bestFit="1" customWidth="1"/>
    <col min="11277" max="11278" width="9.140625" style="3"/>
    <col min="11279" max="11280" width="9.85546875" style="3" bestFit="1" customWidth="1"/>
    <col min="11281" max="11281" width="10.7109375" style="3" customWidth="1"/>
    <col min="11282" max="11282" width="11" style="3" customWidth="1"/>
    <col min="11283" max="11283" width="12" style="3" bestFit="1" customWidth="1"/>
    <col min="11284" max="11284" width="12.42578125" style="3" customWidth="1"/>
    <col min="11285" max="11525" width="9.140625" style="3"/>
    <col min="11526" max="11526" width="10.85546875" style="3" customWidth="1"/>
    <col min="11527" max="11527" width="9.140625" style="3"/>
    <col min="11528" max="11528" width="15.28515625" style="3" customWidth="1"/>
    <col min="11529" max="11529" width="16.42578125" style="3" customWidth="1"/>
    <col min="11530" max="11530" width="12.140625" style="3" bestFit="1" customWidth="1"/>
    <col min="11531" max="11531" width="13.42578125" style="3" customWidth="1"/>
    <col min="11532" max="11532" width="11.42578125" style="3" bestFit="1" customWidth="1"/>
    <col min="11533" max="11534" width="9.140625" style="3"/>
    <col min="11535" max="11536" width="9.85546875" style="3" bestFit="1" customWidth="1"/>
    <col min="11537" max="11537" width="10.7109375" style="3" customWidth="1"/>
    <col min="11538" max="11538" width="11" style="3" customWidth="1"/>
    <col min="11539" max="11539" width="12" style="3" bestFit="1" customWidth="1"/>
    <col min="11540" max="11540" width="12.42578125" style="3" customWidth="1"/>
    <col min="11541" max="11781" width="9.140625" style="3"/>
    <col min="11782" max="11782" width="10.85546875" style="3" customWidth="1"/>
    <col min="11783" max="11783" width="9.140625" style="3"/>
    <col min="11784" max="11784" width="15.28515625" style="3" customWidth="1"/>
    <col min="11785" max="11785" width="16.42578125" style="3" customWidth="1"/>
    <col min="11786" max="11786" width="12.140625" style="3" bestFit="1" customWidth="1"/>
    <col min="11787" max="11787" width="13.42578125" style="3" customWidth="1"/>
    <col min="11788" max="11788" width="11.42578125" style="3" bestFit="1" customWidth="1"/>
    <col min="11789" max="11790" width="9.140625" style="3"/>
    <col min="11791" max="11792" width="9.85546875" style="3" bestFit="1" customWidth="1"/>
    <col min="11793" max="11793" width="10.7109375" style="3" customWidth="1"/>
    <col min="11794" max="11794" width="11" style="3" customWidth="1"/>
    <col min="11795" max="11795" width="12" style="3" bestFit="1" customWidth="1"/>
    <col min="11796" max="11796" width="12.42578125" style="3" customWidth="1"/>
    <col min="11797" max="12037" width="9.140625" style="3"/>
    <col min="12038" max="12038" width="10.85546875" style="3" customWidth="1"/>
    <col min="12039" max="12039" width="9.140625" style="3"/>
    <col min="12040" max="12040" width="15.28515625" style="3" customWidth="1"/>
    <col min="12041" max="12041" width="16.42578125" style="3" customWidth="1"/>
    <col min="12042" max="12042" width="12.140625" style="3" bestFit="1" customWidth="1"/>
    <col min="12043" max="12043" width="13.42578125" style="3" customWidth="1"/>
    <col min="12044" max="12044" width="11.42578125" style="3" bestFit="1" customWidth="1"/>
    <col min="12045" max="12046" width="9.140625" style="3"/>
    <col min="12047" max="12048" width="9.85546875" style="3" bestFit="1" customWidth="1"/>
    <col min="12049" max="12049" width="10.7109375" style="3" customWidth="1"/>
    <col min="12050" max="12050" width="11" style="3" customWidth="1"/>
    <col min="12051" max="12051" width="12" style="3" bestFit="1" customWidth="1"/>
    <col min="12052" max="12052" width="12.42578125" style="3" customWidth="1"/>
    <col min="12053" max="12293" width="9.140625" style="3"/>
    <col min="12294" max="12294" width="10.85546875" style="3" customWidth="1"/>
    <col min="12295" max="12295" width="9.140625" style="3"/>
    <col min="12296" max="12296" width="15.28515625" style="3" customWidth="1"/>
    <col min="12297" max="12297" width="16.42578125" style="3" customWidth="1"/>
    <col min="12298" max="12298" width="12.140625" style="3" bestFit="1" customWidth="1"/>
    <col min="12299" max="12299" width="13.42578125" style="3" customWidth="1"/>
    <col min="12300" max="12300" width="11.42578125" style="3" bestFit="1" customWidth="1"/>
    <col min="12301" max="12302" width="9.140625" style="3"/>
    <col min="12303" max="12304" width="9.85546875" style="3" bestFit="1" customWidth="1"/>
    <col min="12305" max="12305" width="10.7109375" style="3" customWidth="1"/>
    <col min="12306" max="12306" width="11" style="3" customWidth="1"/>
    <col min="12307" max="12307" width="12" style="3" bestFit="1" customWidth="1"/>
    <col min="12308" max="12308" width="12.42578125" style="3" customWidth="1"/>
    <col min="12309" max="12549" width="9.140625" style="3"/>
    <col min="12550" max="12550" width="10.85546875" style="3" customWidth="1"/>
    <col min="12551" max="12551" width="9.140625" style="3"/>
    <col min="12552" max="12552" width="15.28515625" style="3" customWidth="1"/>
    <col min="12553" max="12553" width="16.42578125" style="3" customWidth="1"/>
    <col min="12554" max="12554" width="12.140625" style="3" bestFit="1" customWidth="1"/>
    <col min="12555" max="12555" width="13.42578125" style="3" customWidth="1"/>
    <col min="12556" max="12556" width="11.42578125" style="3" bestFit="1" customWidth="1"/>
    <col min="12557" max="12558" width="9.140625" style="3"/>
    <col min="12559" max="12560" width="9.85546875" style="3" bestFit="1" customWidth="1"/>
    <col min="12561" max="12561" width="10.7109375" style="3" customWidth="1"/>
    <col min="12562" max="12562" width="11" style="3" customWidth="1"/>
    <col min="12563" max="12563" width="12" style="3" bestFit="1" customWidth="1"/>
    <col min="12564" max="12564" width="12.42578125" style="3" customWidth="1"/>
    <col min="12565" max="12805" width="9.140625" style="3"/>
    <col min="12806" max="12806" width="10.85546875" style="3" customWidth="1"/>
    <col min="12807" max="12807" width="9.140625" style="3"/>
    <col min="12808" max="12808" width="15.28515625" style="3" customWidth="1"/>
    <col min="12809" max="12809" width="16.42578125" style="3" customWidth="1"/>
    <col min="12810" max="12810" width="12.140625" style="3" bestFit="1" customWidth="1"/>
    <col min="12811" max="12811" width="13.42578125" style="3" customWidth="1"/>
    <col min="12812" max="12812" width="11.42578125" style="3" bestFit="1" customWidth="1"/>
    <col min="12813" max="12814" width="9.140625" style="3"/>
    <col min="12815" max="12816" width="9.85546875" style="3" bestFit="1" customWidth="1"/>
    <col min="12817" max="12817" width="10.7109375" style="3" customWidth="1"/>
    <col min="12818" max="12818" width="11" style="3" customWidth="1"/>
    <col min="12819" max="12819" width="12" style="3" bestFit="1" customWidth="1"/>
    <col min="12820" max="12820" width="12.42578125" style="3" customWidth="1"/>
    <col min="12821" max="13061" width="9.140625" style="3"/>
    <col min="13062" max="13062" width="10.85546875" style="3" customWidth="1"/>
    <col min="13063" max="13063" width="9.140625" style="3"/>
    <col min="13064" max="13064" width="15.28515625" style="3" customWidth="1"/>
    <col min="13065" max="13065" width="16.42578125" style="3" customWidth="1"/>
    <col min="13066" max="13066" width="12.140625" style="3" bestFit="1" customWidth="1"/>
    <col min="13067" max="13067" width="13.42578125" style="3" customWidth="1"/>
    <col min="13068" max="13068" width="11.42578125" style="3" bestFit="1" customWidth="1"/>
    <col min="13069" max="13070" width="9.140625" style="3"/>
    <col min="13071" max="13072" width="9.85546875" style="3" bestFit="1" customWidth="1"/>
    <col min="13073" max="13073" width="10.7109375" style="3" customWidth="1"/>
    <col min="13074" max="13074" width="11" style="3" customWidth="1"/>
    <col min="13075" max="13075" width="12" style="3" bestFit="1" customWidth="1"/>
    <col min="13076" max="13076" width="12.42578125" style="3" customWidth="1"/>
    <col min="13077" max="13317" width="9.140625" style="3"/>
    <col min="13318" max="13318" width="10.85546875" style="3" customWidth="1"/>
    <col min="13319" max="13319" width="9.140625" style="3"/>
    <col min="13320" max="13320" width="15.28515625" style="3" customWidth="1"/>
    <col min="13321" max="13321" width="16.42578125" style="3" customWidth="1"/>
    <col min="13322" max="13322" width="12.140625" style="3" bestFit="1" customWidth="1"/>
    <col min="13323" max="13323" width="13.42578125" style="3" customWidth="1"/>
    <col min="13324" max="13324" width="11.42578125" style="3" bestFit="1" customWidth="1"/>
    <col min="13325" max="13326" width="9.140625" style="3"/>
    <col min="13327" max="13328" width="9.85546875" style="3" bestFit="1" customWidth="1"/>
    <col min="13329" max="13329" width="10.7109375" style="3" customWidth="1"/>
    <col min="13330" max="13330" width="11" style="3" customWidth="1"/>
    <col min="13331" max="13331" width="12" style="3" bestFit="1" customWidth="1"/>
    <col min="13332" max="13332" width="12.42578125" style="3" customWidth="1"/>
    <col min="13333" max="13573" width="9.140625" style="3"/>
    <col min="13574" max="13574" width="10.85546875" style="3" customWidth="1"/>
    <col min="13575" max="13575" width="9.140625" style="3"/>
    <col min="13576" max="13576" width="15.28515625" style="3" customWidth="1"/>
    <col min="13577" max="13577" width="16.42578125" style="3" customWidth="1"/>
    <col min="13578" max="13578" width="12.140625" style="3" bestFit="1" customWidth="1"/>
    <col min="13579" max="13579" width="13.42578125" style="3" customWidth="1"/>
    <col min="13580" max="13580" width="11.42578125" style="3" bestFit="1" customWidth="1"/>
    <col min="13581" max="13582" width="9.140625" style="3"/>
    <col min="13583" max="13584" width="9.85546875" style="3" bestFit="1" customWidth="1"/>
    <col min="13585" max="13585" width="10.7109375" style="3" customWidth="1"/>
    <col min="13586" max="13586" width="11" style="3" customWidth="1"/>
    <col min="13587" max="13587" width="12" style="3" bestFit="1" customWidth="1"/>
    <col min="13588" max="13588" width="12.42578125" style="3" customWidth="1"/>
    <col min="13589" max="13829" width="9.140625" style="3"/>
    <col min="13830" max="13830" width="10.85546875" style="3" customWidth="1"/>
    <col min="13831" max="13831" width="9.140625" style="3"/>
    <col min="13832" max="13832" width="15.28515625" style="3" customWidth="1"/>
    <col min="13833" max="13833" width="16.42578125" style="3" customWidth="1"/>
    <col min="13834" max="13834" width="12.140625" style="3" bestFit="1" customWidth="1"/>
    <col min="13835" max="13835" width="13.42578125" style="3" customWidth="1"/>
    <col min="13836" max="13836" width="11.42578125" style="3" bestFit="1" customWidth="1"/>
    <col min="13837" max="13838" width="9.140625" style="3"/>
    <col min="13839" max="13840" width="9.85546875" style="3" bestFit="1" customWidth="1"/>
    <col min="13841" max="13841" width="10.7109375" style="3" customWidth="1"/>
    <col min="13842" max="13842" width="11" style="3" customWidth="1"/>
    <col min="13843" max="13843" width="12" style="3" bestFit="1" customWidth="1"/>
    <col min="13844" max="13844" width="12.42578125" style="3" customWidth="1"/>
    <col min="13845" max="14085" width="9.140625" style="3"/>
    <col min="14086" max="14086" width="10.85546875" style="3" customWidth="1"/>
    <col min="14087" max="14087" width="9.140625" style="3"/>
    <col min="14088" max="14088" width="15.28515625" style="3" customWidth="1"/>
    <col min="14089" max="14089" width="16.42578125" style="3" customWidth="1"/>
    <col min="14090" max="14090" width="12.140625" style="3" bestFit="1" customWidth="1"/>
    <col min="14091" max="14091" width="13.42578125" style="3" customWidth="1"/>
    <col min="14092" max="14092" width="11.42578125" style="3" bestFit="1" customWidth="1"/>
    <col min="14093" max="14094" width="9.140625" style="3"/>
    <col min="14095" max="14096" width="9.85546875" style="3" bestFit="1" customWidth="1"/>
    <col min="14097" max="14097" width="10.7109375" style="3" customWidth="1"/>
    <col min="14098" max="14098" width="11" style="3" customWidth="1"/>
    <col min="14099" max="14099" width="12" style="3" bestFit="1" customWidth="1"/>
    <col min="14100" max="14100" width="12.42578125" style="3" customWidth="1"/>
    <col min="14101" max="14341" width="9.140625" style="3"/>
    <col min="14342" max="14342" width="10.85546875" style="3" customWidth="1"/>
    <col min="14343" max="14343" width="9.140625" style="3"/>
    <col min="14344" max="14344" width="15.28515625" style="3" customWidth="1"/>
    <col min="14345" max="14345" width="16.42578125" style="3" customWidth="1"/>
    <col min="14346" max="14346" width="12.140625" style="3" bestFit="1" customWidth="1"/>
    <col min="14347" max="14347" width="13.42578125" style="3" customWidth="1"/>
    <col min="14348" max="14348" width="11.42578125" style="3" bestFit="1" customWidth="1"/>
    <col min="14349" max="14350" width="9.140625" style="3"/>
    <col min="14351" max="14352" width="9.85546875" style="3" bestFit="1" customWidth="1"/>
    <col min="14353" max="14353" width="10.7109375" style="3" customWidth="1"/>
    <col min="14354" max="14354" width="11" style="3" customWidth="1"/>
    <col min="14355" max="14355" width="12" style="3" bestFit="1" customWidth="1"/>
    <col min="14356" max="14356" width="12.42578125" style="3" customWidth="1"/>
    <col min="14357" max="14597" width="9.140625" style="3"/>
    <col min="14598" max="14598" width="10.85546875" style="3" customWidth="1"/>
    <col min="14599" max="14599" width="9.140625" style="3"/>
    <col min="14600" max="14600" width="15.28515625" style="3" customWidth="1"/>
    <col min="14601" max="14601" width="16.42578125" style="3" customWidth="1"/>
    <col min="14602" max="14602" width="12.140625" style="3" bestFit="1" customWidth="1"/>
    <col min="14603" max="14603" width="13.42578125" style="3" customWidth="1"/>
    <col min="14604" max="14604" width="11.42578125" style="3" bestFit="1" customWidth="1"/>
    <col min="14605" max="14606" width="9.140625" style="3"/>
    <col min="14607" max="14608" width="9.85546875" style="3" bestFit="1" customWidth="1"/>
    <col min="14609" max="14609" width="10.7109375" style="3" customWidth="1"/>
    <col min="14610" max="14610" width="11" style="3" customWidth="1"/>
    <col min="14611" max="14611" width="12" style="3" bestFit="1" customWidth="1"/>
    <col min="14612" max="14612" width="12.42578125" style="3" customWidth="1"/>
    <col min="14613" max="14853" width="9.140625" style="3"/>
    <col min="14854" max="14854" width="10.85546875" style="3" customWidth="1"/>
    <col min="14855" max="14855" width="9.140625" style="3"/>
    <col min="14856" max="14856" width="15.28515625" style="3" customWidth="1"/>
    <col min="14857" max="14857" width="16.42578125" style="3" customWidth="1"/>
    <col min="14858" max="14858" width="12.140625" style="3" bestFit="1" customWidth="1"/>
    <col min="14859" max="14859" width="13.42578125" style="3" customWidth="1"/>
    <col min="14860" max="14860" width="11.42578125" style="3" bestFit="1" customWidth="1"/>
    <col min="14861" max="14862" width="9.140625" style="3"/>
    <col min="14863" max="14864" width="9.85546875" style="3" bestFit="1" customWidth="1"/>
    <col min="14865" max="14865" width="10.7109375" style="3" customWidth="1"/>
    <col min="14866" max="14866" width="11" style="3" customWidth="1"/>
    <col min="14867" max="14867" width="12" style="3" bestFit="1" customWidth="1"/>
    <col min="14868" max="14868" width="12.42578125" style="3" customWidth="1"/>
    <col min="14869" max="15109" width="9.140625" style="3"/>
    <col min="15110" max="15110" width="10.85546875" style="3" customWidth="1"/>
    <col min="15111" max="15111" width="9.140625" style="3"/>
    <col min="15112" max="15112" width="15.28515625" style="3" customWidth="1"/>
    <col min="15113" max="15113" width="16.42578125" style="3" customWidth="1"/>
    <col min="15114" max="15114" width="12.140625" style="3" bestFit="1" customWidth="1"/>
    <col min="15115" max="15115" width="13.42578125" style="3" customWidth="1"/>
    <col min="15116" max="15116" width="11.42578125" style="3" bestFit="1" customWidth="1"/>
    <col min="15117" max="15118" width="9.140625" style="3"/>
    <col min="15119" max="15120" width="9.85546875" style="3" bestFit="1" customWidth="1"/>
    <col min="15121" max="15121" width="10.7109375" style="3" customWidth="1"/>
    <col min="15122" max="15122" width="11" style="3" customWidth="1"/>
    <col min="15123" max="15123" width="12" style="3" bestFit="1" customWidth="1"/>
    <col min="15124" max="15124" width="12.42578125" style="3" customWidth="1"/>
    <col min="15125" max="15365" width="9.140625" style="3"/>
    <col min="15366" max="15366" width="10.85546875" style="3" customWidth="1"/>
    <col min="15367" max="15367" width="9.140625" style="3"/>
    <col min="15368" max="15368" width="15.28515625" style="3" customWidth="1"/>
    <col min="15369" max="15369" width="16.42578125" style="3" customWidth="1"/>
    <col min="15370" max="15370" width="12.140625" style="3" bestFit="1" customWidth="1"/>
    <col min="15371" max="15371" width="13.42578125" style="3" customWidth="1"/>
    <col min="15372" max="15372" width="11.42578125" style="3" bestFit="1" customWidth="1"/>
    <col min="15373" max="15374" width="9.140625" style="3"/>
    <col min="15375" max="15376" width="9.85546875" style="3" bestFit="1" customWidth="1"/>
    <col min="15377" max="15377" width="10.7109375" style="3" customWidth="1"/>
    <col min="15378" max="15378" width="11" style="3" customWidth="1"/>
    <col min="15379" max="15379" width="12" style="3" bestFit="1" customWidth="1"/>
    <col min="15380" max="15380" width="12.42578125" style="3" customWidth="1"/>
    <col min="15381" max="15621" width="9.140625" style="3"/>
    <col min="15622" max="15622" width="10.85546875" style="3" customWidth="1"/>
    <col min="15623" max="15623" width="9.140625" style="3"/>
    <col min="15624" max="15624" width="15.28515625" style="3" customWidth="1"/>
    <col min="15625" max="15625" width="16.42578125" style="3" customWidth="1"/>
    <col min="15626" max="15626" width="12.140625" style="3" bestFit="1" customWidth="1"/>
    <col min="15627" max="15627" width="13.42578125" style="3" customWidth="1"/>
    <col min="15628" max="15628" width="11.42578125" style="3" bestFit="1" customWidth="1"/>
    <col min="15629" max="15630" width="9.140625" style="3"/>
    <col min="15631" max="15632" width="9.85546875" style="3" bestFit="1" customWidth="1"/>
    <col min="15633" max="15633" width="10.7109375" style="3" customWidth="1"/>
    <col min="15634" max="15634" width="11" style="3" customWidth="1"/>
    <col min="15635" max="15635" width="12" style="3" bestFit="1" customWidth="1"/>
    <col min="15636" max="15636" width="12.42578125" style="3" customWidth="1"/>
    <col min="15637" max="15877" width="9.140625" style="3"/>
    <col min="15878" max="15878" width="10.85546875" style="3" customWidth="1"/>
    <col min="15879" max="15879" width="9.140625" style="3"/>
    <col min="15880" max="15880" width="15.28515625" style="3" customWidth="1"/>
    <col min="15881" max="15881" width="16.42578125" style="3" customWidth="1"/>
    <col min="15882" max="15882" width="12.140625" style="3" bestFit="1" customWidth="1"/>
    <col min="15883" max="15883" width="13.42578125" style="3" customWidth="1"/>
    <col min="15884" max="15884" width="11.42578125" style="3" bestFit="1" customWidth="1"/>
    <col min="15885" max="15886" width="9.140625" style="3"/>
    <col min="15887" max="15888" width="9.85546875" style="3" bestFit="1" customWidth="1"/>
    <col min="15889" max="15889" width="10.7109375" style="3" customWidth="1"/>
    <col min="15890" max="15890" width="11" style="3" customWidth="1"/>
    <col min="15891" max="15891" width="12" style="3" bestFit="1" customWidth="1"/>
    <col min="15892" max="15892" width="12.42578125" style="3" customWidth="1"/>
    <col min="15893" max="16133" width="9.140625" style="3"/>
    <col min="16134" max="16134" width="10.85546875" style="3" customWidth="1"/>
    <col min="16135" max="16135" width="9.140625" style="3"/>
    <col min="16136" max="16136" width="15.28515625" style="3" customWidth="1"/>
    <col min="16137" max="16137" width="16.42578125" style="3" customWidth="1"/>
    <col min="16138" max="16138" width="12.140625" style="3" bestFit="1" customWidth="1"/>
    <col min="16139" max="16139" width="13.42578125" style="3" customWidth="1"/>
    <col min="16140" max="16140" width="11.42578125" style="3" bestFit="1" customWidth="1"/>
    <col min="16141" max="16142" width="9.140625" style="3"/>
    <col min="16143" max="16144" width="9.85546875" style="3" bestFit="1" customWidth="1"/>
    <col min="16145" max="16145" width="10.7109375" style="3" customWidth="1"/>
    <col min="16146" max="16146" width="11" style="3" customWidth="1"/>
    <col min="16147" max="16147" width="12" style="3" bestFit="1" customWidth="1"/>
    <col min="16148" max="16148" width="12.42578125" style="3" customWidth="1"/>
    <col min="16149" max="16384" width="9.140625" style="3"/>
  </cols>
  <sheetData>
    <row r="4" spans="1:12" x14ac:dyDescent="0.2">
      <c r="A4" s="1"/>
      <c r="B4" s="1"/>
      <c r="C4" s="1"/>
      <c r="D4" s="1"/>
      <c r="E4" s="1"/>
      <c r="F4" s="1"/>
      <c r="G4" s="2"/>
      <c r="H4" s="1"/>
      <c r="I4" s="1"/>
    </row>
    <row r="6" spans="1:12" x14ac:dyDescent="0.2">
      <c r="A6" s="48" t="s">
        <v>0</v>
      </c>
      <c r="B6" s="48"/>
      <c r="C6" s="48"/>
      <c r="D6" s="48"/>
      <c r="E6" s="48"/>
      <c r="F6" s="48"/>
      <c r="G6" s="48"/>
      <c r="H6" s="48"/>
      <c r="I6" s="48"/>
    </row>
    <row r="7" spans="1:12" x14ac:dyDescent="0.2">
      <c r="A7" s="1"/>
      <c r="B7" s="1"/>
      <c r="C7" s="1"/>
      <c r="D7" s="1"/>
      <c r="E7" s="1"/>
      <c r="F7" s="1"/>
      <c r="G7" s="2"/>
      <c r="H7" s="1"/>
      <c r="I7" s="1"/>
    </row>
    <row r="8" spans="1:12" x14ac:dyDescent="0.2">
      <c r="A8" s="6" t="s">
        <v>1</v>
      </c>
      <c r="B8" s="7"/>
      <c r="C8" s="7"/>
      <c r="D8" s="7"/>
      <c r="E8" s="7"/>
      <c r="F8" s="7"/>
      <c r="G8" s="8"/>
      <c r="H8" s="7"/>
      <c r="I8" s="9"/>
    </row>
    <row r="9" spans="1:12" x14ac:dyDescent="0.2">
      <c r="A9" s="1"/>
      <c r="B9" s="1"/>
      <c r="C9" s="1"/>
      <c r="D9" s="1"/>
      <c r="E9" s="1"/>
      <c r="F9" s="1"/>
      <c r="G9" s="2"/>
      <c r="H9" s="1"/>
      <c r="I9" s="1"/>
    </row>
    <row r="10" spans="1:12" x14ac:dyDescent="0.2">
      <c r="A10" s="49" t="s">
        <v>2</v>
      </c>
      <c r="B10" s="50"/>
      <c r="C10" s="50"/>
      <c r="D10" s="50"/>
      <c r="E10" s="50"/>
      <c r="F10" s="50"/>
      <c r="G10" s="51" t="s">
        <v>3</v>
      </c>
      <c r="H10" s="51"/>
      <c r="I10" s="52"/>
    </row>
    <row r="11" spans="1:12" x14ac:dyDescent="0.2">
      <c r="A11" s="53" t="s">
        <v>4</v>
      </c>
      <c r="B11" s="54"/>
      <c r="C11" s="54"/>
      <c r="D11" s="54"/>
      <c r="E11" s="54"/>
      <c r="F11" s="55"/>
      <c r="G11" s="59" t="s">
        <v>5</v>
      </c>
      <c r="H11" s="60" t="s">
        <v>6</v>
      </c>
      <c r="I11" s="60"/>
    </row>
    <row r="12" spans="1:12" x14ac:dyDescent="0.2">
      <c r="A12" s="56"/>
      <c r="B12" s="57"/>
      <c r="C12" s="57"/>
      <c r="D12" s="57"/>
      <c r="E12" s="57"/>
      <c r="F12" s="58"/>
      <c r="G12" s="59"/>
      <c r="H12" s="10">
        <v>45291</v>
      </c>
      <c r="I12" s="10">
        <v>44926</v>
      </c>
    </row>
    <row r="13" spans="1:12" x14ac:dyDescent="0.2">
      <c r="A13" s="43" t="s">
        <v>7</v>
      </c>
      <c r="B13" s="44"/>
      <c r="C13" s="44"/>
      <c r="D13" s="44"/>
      <c r="E13" s="44"/>
      <c r="F13" s="45"/>
      <c r="H13" s="11"/>
      <c r="I13" s="11"/>
    </row>
    <row r="14" spans="1:12" x14ac:dyDescent="0.2">
      <c r="A14" s="12"/>
      <c r="F14" s="13"/>
      <c r="H14" s="14"/>
      <c r="I14" s="14"/>
    </row>
    <row r="15" spans="1:12" x14ac:dyDescent="0.2">
      <c r="A15" s="15" t="s">
        <v>8</v>
      </c>
      <c r="B15" s="1"/>
      <c r="C15" s="1"/>
      <c r="D15" s="1"/>
      <c r="E15" s="1"/>
      <c r="F15" s="13"/>
      <c r="H15" s="14"/>
      <c r="I15" s="14"/>
    </row>
    <row r="16" spans="1:12" ht="15" x14ac:dyDescent="0.25">
      <c r="A16" s="16" t="s">
        <v>9</v>
      </c>
      <c r="B16" s="1"/>
      <c r="C16" s="1"/>
      <c r="D16" s="1"/>
      <c r="E16" s="1"/>
      <c r="F16" s="13"/>
      <c r="G16" s="5">
        <v>3.5</v>
      </c>
      <c r="H16" s="14">
        <v>1523954.14</v>
      </c>
      <c r="I16" s="14">
        <f>56992.65+2210781.91+116203+506976.05+876317.69+427546.3-2660366.37</f>
        <v>1534451.2299999995</v>
      </c>
      <c r="J16" s="17"/>
      <c r="K16" s="17"/>
      <c r="L16" s="39"/>
    </row>
    <row r="17" spans="1:12" ht="15" x14ac:dyDescent="0.25">
      <c r="A17" s="16" t="s">
        <v>10</v>
      </c>
      <c r="B17" s="1"/>
      <c r="C17" s="1"/>
      <c r="D17" s="1"/>
      <c r="E17" s="1"/>
      <c r="F17" s="13"/>
      <c r="G17" s="5">
        <v>3.5</v>
      </c>
      <c r="H17" s="18">
        <v>0</v>
      </c>
      <c r="I17" s="18">
        <v>0</v>
      </c>
      <c r="J17" s="17"/>
      <c r="K17" s="4"/>
      <c r="L17" s="40"/>
    </row>
    <row r="18" spans="1:12" ht="15" x14ac:dyDescent="0.25">
      <c r="A18" s="16" t="s">
        <v>11</v>
      </c>
      <c r="B18" s="1"/>
      <c r="C18" s="1"/>
      <c r="D18" s="1"/>
      <c r="E18" s="1"/>
      <c r="F18" s="13"/>
      <c r="G18" s="5">
        <v>3.5</v>
      </c>
      <c r="H18" s="18">
        <f>116204-116204</f>
        <v>0</v>
      </c>
      <c r="I18" s="18">
        <f>116204-116204</f>
        <v>0</v>
      </c>
      <c r="J18" s="17"/>
      <c r="K18" s="4"/>
      <c r="L18" s="40"/>
    </row>
    <row r="19" spans="1:12" ht="15" x14ac:dyDescent="0.25">
      <c r="A19" s="16" t="s">
        <v>12</v>
      </c>
      <c r="B19" s="1"/>
      <c r="C19" s="1"/>
      <c r="D19" s="1"/>
      <c r="E19" s="1"/>
      <c r="F19" s="13"/>
      <c r="G19" s="5">
        <v>3.5</v>
      </c>
      <c r="H19" s="18">
        <v>0</v>
      </c>
      <c r="I19" s="18">
        <v>0</v>
      </c>
      <c r="J19" s="17"/>
      <c r="K19" s="4"/>
      <c r="L19" s="40"/>
    </row>
    <row r="20" spans="1:12" ht="15" x14ac:dyDescent="0.25">
      <c r="A20" s="16" t="s">
        <v>13</v>
      </c>
      <c r="B20" s="1"/>
      <c r="C20" s="1"/>
      <c r="D20" s="1"/>
      <c r="E20" s="1"/>
      <c r="F20" s="13"/>
      <c r="G20" s="5">
        <v>3.5</v>
      </c>
      <c r="H20" s="18">
        <v>0</v>
      </c>
      <c r="I20" s="18">
        <v>0</v>
      </c>
      <c r="J20" s="17"/>
      <c r="K20" s="4"/>
      <c r="L20" s="40"/>
    </row>
    <row r="21" spans="1:12" ht="15" x14ac:dyDescent="0.25">
      <c r="A21" s="16" t="s">
        <v>14</v>
      </c>
      <c r="B21" s="1"/>
      <c r="C21" s="1"/>
      <c r="D21" s="1"/>
      <c r="E21" s="1"/>
      <c r="F21" s="13"/>
      <c r="G21" s="5">
        <v>3.5</v>
      </c>
      <c r="H21" s="18">
        <v>0</v>
      </c>
      <c r="I21" s="18">
        <v>0</v>
      </c>
      <c r="J21" s="17"/>
      <c r="K21" s="4"/>
      <c r="L21" s="40"/>
    </row>
    <row r="22" spans="1:12" ht="15" x14ac:dyDescent="0.25">
      <c r="A22" s="16"/>
      <c r="B22" s="1"/>
      <c r="C22" s="1"/>
      <c r="D22" s="1"/>
      <c r="E22" s="1"/>
      <c r="F22" s="13"/>
      <c r="H22" s="19"/>
      <c r="I22" s="19"/>
      <c r="J22" s="17"/>
      <c r="L22" s="40"/>
    </row>
    <row r="23" spans="1:12" ht="15" x14ac:dyDescent="0.25">
      <c r="A23" s="16" t="s">
        <v>15</v>
      </c>
      <c r="B23" s="1"/>
      <c r="C23" s="1"/>
      <c r="D23" s="1"/>
      <c r="E23" s="1"/>
      <c r="F23" s="13"/>
      <c r="H23" s="14"/>
      <c r="I23" s="14"/>
      <c r="J23" s="17"/>
      <c r="K23" s="4"/>
      <c r="L23" s="40"/>
    </row>
    <row r="24" spans="1:12" ht="15" x14ac:dyDescent="0.25">
      <c r="A24" s="16"/>
      <c r="B24" s="1"/>
      <c r="C24" s="1"/>
      <c r="D24" s="1"/>
      <c r="E24" s="1"/>
      <c r="F24" s="13"/>
      <c r="H24" s="14"/>
      <c r="I24" s="14"/>
      <c r="J24" s="17"/>
      <c r="K24" s="17"/>
      <c r="L24" s="40"/>
    </row>
    <row r="25" spans="1:12" ht="15" x14ac:dyDescent="0.25">
      <c r="A25" s="16" t="s">
        <v>16</v>
      </c>
      <c r="B25" s="1"/>
      <c r="C25" s="1"/>
      <c r="D25" s="1"/>
      <c r="E25" s="1"/>
      <c r="F25" s="13"/>
      <c r="H25" s="14"/>
      <c r="I25" s="14"/>
      <c r="J25" s="17"/>
      <c r="L25" s="40"/>
    </row>
    <row r="26" spans="1:12" ht="15" x14ac:dyDescent="0.25">
      <c r="A26" s="16" t="s">
        <v>17</v>
      </c>
      <c r="B26" s="1"/>
      <c r="C26" s="1"/>
      <c r="D26" s="1"/>
      <c r="E26" s="1"/>
      <c r="F26" s="13"/>
      <c r="G26" s="5">
        <v>5</v>
      </c>
      <c r="H26" s="14">
        <v>0</v>
      </c>
      <c r="I26" s="14">
        <v>0</v>
      </c>
      <c r="J26" s="17"/>
      <c r="L26" s="40"/>
    </row>
    <row r="27" spans="1:12" ht="15" x14ac:dyDescent="0.25">
      <c r="A27" s="16"/>
      <c r="B27" s="1"/>
      <c r="C27" s="1"/>
      <c r="D27" s="1"/>
      <c r="E27" s="1"/>
      <c r="F27" s="13"/>
      <c r="H27" s="14"/>
      <c r="I27" s="14"/>
      <c r="J27" s="17"/>
      <c r="K27" s="17"/>
      <c r="L27" s="40"/>
    </row>
    <row r="28" spans="1:12" ht="15" x14ac:dyDescent="0.25">
      <c r="A28" s="16" t="s">
        <v>18</v>
      </c>
      <c r="B28" s="1"/>
      <c r="C28" s="1"/>
      <c r="D28" s="1"/>
      <c r="E28" s="1"/>
      <c r="F28" s="13"/>
      <c r="H28" s="14"/>
      <c r="I28" s="14"/>
      <c r="J28" s="17"/>
      <c r="L28" s="40"/>
    </row>
    <row r="29" spans="1:12" ht="15" x14ac:dyDescent="0.25">
      <c r="A29" s="16" t="s">
        <v>19</v>
      </c>
      <c r="B29" s="1"/>
      <c r="C29" s="1"/>
      <c r="D29" s="1"/>
      <c r="E29" s="1"/>
      <c r="F29" s="13"/>
      <c r="H29" s="14">
        <f>222.21-222.21</f>
        <v>0</v>
      </c>
      <c r="I29" s="14">
        <f>222.21-222.21</f>
        <v>0</v>
      </c>
      <c r="J29" s="17"/>
      <c r="L29" s="40"/>
    </row>
    <row r="30" spans="1:12" ht="15" x14ac:dyDescent="0.25">
      <c r="A30" s="16" t="s">
        <v>20</v>
      </c>
      <c r="B30" s="1"/>
      <c r="C30" s="1"/>
      <c r="D30" s="1"/>
      <c r="E30" s="1"/>
      <c r="F30" s="13"/>
      <c r="H30" s="14">
        <f>6001.59-6001.59</f>
        <v>0</v>
      </c>
      <c r="I30" s="14">
        <f>6001.59-6001.59</f>
        <v>0</v>
      </c>
      <c r="J30" s="17"/>
      <c r="L30" s="40"/>
    </row>
    <row r="31" spans="1:12" ht="15" x14ac:dyDescent="0.25">
      <c r="A31" s="16" t="s">
        <v>21</v>
      </c>
      <c r="B31" s="1"/>
      <c r="C31" s="1"/>
      <c r="D31" s="1"/>
      <c r="E31" s="1"/>
      <c r="F31" s="13"/>
      <c r="G31" s="5">
        <v>3.6</v>
      </c>
      <c r="H31" s="14">
        <v>0</v>
      </c>
      <c r="I31" s="14">
        <v>0</v>
      </c>
      <c r="J31" s="17"/>
      <c r="L31" s="40"/>
    </row>
    <row r="32" spans="1:12" ht="15" x14ac:dyDescent="0.25">
      <c r="A32" s="16"/>
      <c r="B32" s="1"/>
      <c r="C32" s="1"/>
      <c r="D32" s="1"/>
      <c r="E32" s="1"/>
      <c r="F32" s="13"/>
      <c r="H32" s="14"/>
      <c r="I32" s="14"/>
      <c r="J32" s="17"/>
      <c r="L32" s="40"/>
    </row>
    <row r="33" spans="1:12" ht="15" x14ac:dyDescent="0.25">
      <c r="A33" s="16" t="s">
        <v>22</v>
      </c>
      <c r="B33" s="1"/>
      <c r="C33" s="1"/>
      <c r="D33" s="1"/>
      <c r="E33" s="1"/>
      <c r="F33" s="13"/>
      <c r="H33" s="14"/>
      <c r="I33" s="14"/>
      <c r="J33" s="17"/>
      <c r="L33" s="40"/>
    </row>
    <row r="34" spans="1:12" ht="15" x14ac:dyDescent="0.25">
      <c r="A34" s="16" t="s">
        <v>23</v>
      </c>
      <c r="B34" s="1"/>
      <c r="C34" s="1"/>
      <c r="D34" s="1"/>
      <c r="E34" s="1"/>
      <c r="F34" s="13"/>
      <c r="H34" s="14">
        <v>19900</v>
      </c>
      <c r="I34" s="14">
        <v>19900</v>
      </c>
      <c r="J34" s="17"/>
      <c r="L34" s="39"/>
    </row>
    <row r="35" spans="1:12" ht="15" x14ac:dyDescent="0.25">
      <c r="A35" s="16" t="s">
        <v>24</v>
      </c>
      <c r="B35" s="1"/>
      <c r="C35" s="1"/>
      <c r="D35" s="1"/>
      <c r="E35" s="1"/>
      <c r="F35" s="13"/>
      <c r="H35" s="14">
        <v>26277.79</v>
      </c>
      <c r="I35" s="14">
        <v>22793.55</v>
      </c>
      <c r="J35" s="17"/>
      <c r="L35" s="39"/>
    </row>
    <row r="36" spans="1:12" ht="15" x14ac:dyDescent="0.25">
      <c r="A36" s="16"/>
      <c r="B36" s="1"/>
      <c r="C36" s="1"/>
      <c r="D36" s="1"/>
      <c r="E36" s="1"/>
      <c r="F36" s="13"/>
      <c r="H36" s="14"/>
      <c r="I36" s="14"/>
      <c r="J36" s="17"/>
      <c r="L36" s="40"/>
    </row>
    <row r="37" spans="1:12" ht="15" x14ac:dyDescent="0.25">
      <c r="A37" s="16" t="s">
        <v>25</v>
      </c>
      <c r="B37" s="1"/>
      <c r="C37" s="1"/>
      <c r="D37" s="1"/>
      <c r="E37" s="1"/>
      <c r="F37" s="13"/>
      <c r="H37" s="20"/>
      <c r="I37" s="20"/>
      <c r="J37" s="17"/>
      <c r="L37" s="40"/>
    </row>
    <row r="38" spans="1:12" ht="15" x14ac:dyDescent="0.25">
      <c r="A38" s="16"/>
      <c r="B38" s="1"/>
      <c r="C38" s="1"/>
      <c r="D38" s="1"/>
      <c r="E38" s="1"/>
      <c r="F38" s="13"/>
      <c r="H38" s="21">
        <f>SUM(H16:H37)</f>
        <v>1570131.93</v>
      </c>
      <c r="I38" s="21">
        <f>SUM(I16:I37)</f>
        <v>1577144.7799999996</v>
      </c>
      <c r="J38" s="17"/>
      <c r="L38" s="40"/>
    </row>
    <row r="39" spans="1:12" ht="15" x14ac:dyDescent="0.25">
      <c r="A39" s="16"/>
      <c r="B39" s="1"/>
      <c r="C39" s="1"/>
      <c r="D39" s="1"/>
      <c r="E39" s="1"/>
      <c r="F39" s="13"/>
      <c r="H39" s="14"/>
      <c r="I39" s="14"/>
      <c r="J39" s="17"/>
      <c r="L39" s="40"/>
    </row>
    <row r="40" spans="1:12" ht="15" x14ac:dyDescent="0.25">
      <c r="A40" s="15" t="s">
        <v>26</v>
      </c>
      <c r="B40" s="22"/>
      <c r="C40" s="1"/>
      <c r="D40" s="1"/>
      <c r="E40" s="1"/>
      <c r="G40" s="23"/>
      <c r="H40" s="14"/>
      <c r="I40" s="14"/>
      <c r="J40" s="17"/>
      <c r="L40" s="40"/>
    </row>
    <row r="41" spans="1:12" ht="15" x14ac:dyDescent="0.25">
      <c r="A41" s="16" t="s">
        <v>27</v>
      </c>
      <c r="B41" s="1"/>
      <c r="C41" s="1"/>
      <c r="D41" s="1"/>
      <c r="E41" s="1"/>
      <c r="G41" s="23"/>
      <c r="H41" s="24"/>
      <c r="I41" s="24"/>
      <c r="J41" s="17"/>
      <c r="L41" s="40"/>
    </row>
    <row r="42" spans="1:12" ht="15" x14ac:dyDescent="0.25">
      <c r="A42" s="16" t="s">
        <v>28</v>
      </c>
      <c r="B42" s="1"/>
      <c r="C42" s="1"/>
      <c r="D42" s="1"/>
      <c r="E42" s="1"/>
      <c r="G42" s="23"/>
      <c r="H42" s="14"/>
      <c r="I42" s="14"/>
      <c r="J42" s="17"/>
      <c r="L42" s="40"/>
    </row>
    <row r="43" spans="1:12" ht="15" x14ac:dyDescent="0.25">
      <c r="A43" s="16" t="s">
        <v>29</v>
      </c>
      <c r="B43" s="1"/>
      <c r="C43" s="1"/>
      <c r="D43" s="1"/>
      <c r="E43" s="1"/>
      <c r="G43" s="23">
        <v>3.8</v>
      </c>
      <c r="H43" s="14">
        <v>2649.43</v>
      </c>
      <c r="I43" s="14">
        <f>2531.61+0</f>
        <v>2531.61</v>
      </c>
      <c r="J43" s="17"/>
      <c r="L43" s="39"/>
    </row>
    <row r="44" spans="1:12" ht="15" x14ac:dyDescent="0.25">
      <c r="A44" s="16"/>
      <c r="B44" s="1"/>
      <c r="C44" s="1"/>
      <c r="D44" s="1"/>
      <c r="E44" s="1"/>
      <c r="G44" s="23"/>
      <c r="H44" s="14"/>
      <c r="I44" s="14"/>
      <c r="J44" s="17"/>
      <c r="L44" s="40"/>
    </row>
    <row r="45" spans="1:12" ht="15" x14ac:dyDescent="0.25">
      <c r="A45" s="16" t="s">
        <v>30</v>
      </c>
      <c r="B45" s="1"/>
      <c r="C45" s="1"/>
      <c r="D45" s="1"/>
      <c r="E45" s="1"/>
      <c r="G45" s="23"/>
      <c r="H45" s="14"/>
      <c r="I45" s="14"/>
      <c r="J45" s="17"/>
      <c r="L45" s="40"/>
    </row>
    <row r="46" spans="1:12" ht="15" x14ac:dyDescent="0.25">
      <c r="A46" s="16" t="s">
        <v>31</v>
      </c>
      <c r="B46" s="1"/>
      <c r="C46" s="1"/>
      <c r="D46" s="1"/>
      <c r="E46" s="1"/>
      <c r="G46" s="23">
        <v>14</v>
      </c>
      <c r="H46" s="14">
        <v>6892.66</v>
      </c>
      <c r="I46" s="14">
        <v>13454.61</v>
      </c>
      <c r="J46" s="17"/>
      <c r="L46" s="39"/>
    </row>
    <row r="47" spans="1:12" ht="15" x14ac:dyDescent="0.25">
      <c r="A47" s="16"/>
      <c r="B47" s="1"/>
      <c r="C47" s="1"/>
      <c r="D47" s="1"/>
      <c r="E47" s="1"/>
      <c r="G47" s="23"/>
      <c r="H47" s="14"/>
      <c r="I47" s="14"/>
      <c r="J47" s="17"/>
      <c r="L47" s="40"/>
    </row>
    <row r="48" spans="1:12" ht="15" x14ac:dyDescent="0.25">
      <c r="A48" s="16" t="s">
        <v>32</v>
      </c>
      <c r="B48" s="1"/>
      <c r="C48" s="1"/>
      <c r="D48" s="1"/>
      <c r="E48" s="1"/>
      <c r="G48" s="23"/>
      <c r="H48" s="14"/>
      <c r="I48" s="14"/>
      <c r="J48" s="17"/>
      <c r="L48" s="40"/>
    </row>
    <row r="49" spans="1:17" ht="15" x14ac:dyDescent="0.25">
      <c r="A49" s="16"/>
      <c r="B49" s="1"/>
      <c r="C49" s="1"/>
      <c r="D49" s="1"/>
      <c r="E49" s="1"/>
      <c r="G49" s="23"/>
      <c r="H49" s="14"/>
      <c r="I49" s="14"/>
      <c r="J49" s="17"/>
      <c r="L49" s="40"/>
    </row>
    <row r="50" spans="1:17" ht="15" x14ac:dyDescent="0.25">
      <c r="A50" s="16" t="s">
        <v>33</v>
      </c>
      <c r="B50" s="1"/>
      <c r="C50" s="1"/>
      <c r="D50" s="1"/>
      <c r="E50" s="1"/>
      <c r="G50" s="23"/>
      <c r="H50" s="14"/>
      <c r="I50" s="14"/>
      <c r="J50" s="17"/>
      <c r="L50" s="40"/>
    </row>
    <row r="51" spans="1:17" ht="15" x14ac:dyDescent="0.25">
      <c r="A51" s="16" t="s">
        <v>34</v>
      </c>
      <c r="B51" s="1"/>
      <c r="C51" s="1"/>
      <c r="D51" s="1"/>
      <c r="E51" s="1"/>
      <c r="G51" s="23">
        <v>14</v>
      </c>
      <c r="H51" s="14">
        <v>0</v>
      </c>
      <c r="I51" s="14">
        <v>0</v>
      </c>
      <c r="J51" s="17"/>
      <c r="L51" s="39"/>
    </row>
    <row r="52" spans="1:17" ht="15" x14ac:dyDescent="0.25">
      <c r="A52" s="16" t="s">
        <v>35</v>
      </c>
      <c r="B52" s="1"/>
      <c r="C52" s="1"/>
      <c r="D52" s="1"/>
      <c r="E52" s="1"/>
      <c r="G52" s="23">
        <v>14</v>
      </c>
      <c r="H52" s="14">
        <v>0</v>
      </c>
      <c r="I52" s="14">
        <v>2729.44</v>
      </c>
      <c r="J52" s="17"/>
      <c r="L52" s="39"/>
    </row>
    <row r="53" spans="1:17" ht="15" x14ac:dyDescent="0.25">
      <c r="A53" s="16" t="s">
        <v>36</v>
      </c>
      <c r="B53" s="1"/>
      <c r="C53" s="1"/>
      <c r="D53" s="1"/>
      <c r="E53" s="1"/>
      <c r="G53" s="23">
        <v>14</v>
      </c>
      <c r="H53" s="14">
        <v>0</v>
      </c>
      <c r="I53" s="14">
        <v>0</v>
      </c>
      <c r="J53" s="17"/>
      <c r="L53" s="40"/>
    </row>
    <row r="54" spans="1:17" ht="15" x14ac:dyDescent="0.25">
      <c r="A54" s="16"/>
      <c r="B54" s="1"/>
      <c r="C54" s="1"/>
      <c r="D54" s="1"/>
      <c r="E54" s="1"/>
      <c r="G54" s="23"/>
      <c r="H54" s="14"/>
      <c r="I54" s="14"/>
      <c r="J54" s="17"/>
      <c r="L54" s="40"/>
    </row>
    <row r="55" spans="1:17" ht="15" x14ac:dyDescent="0.25">
      <c r="A55" s="16" t="s">
        <v>25</v>
      </c>
      <c r="B55" s="1"/>
      <c r="C55" s="1"/>
      <c r="D55" s="1"/>
      <c r="E55" s="1"/>
      <c r="G55" s="23"/>
      <c r="H55" s="14"/>
      <c r="I55" s="14"/>
      <c r="J55" s="17"/>
      <c r="L55" s="40"/>
    </row>
    <row r="56" spans="1:17" ht="15" x14ac:dyDescent="0.25">
      <c r="A56" s="16"/>
      <c r="B56" s="1"/>
      <c r="C56" s="1"/>
      <c r="D56" s="1"/>
      <c r="E56" s="1"/>
      <c r="G56" s="23"/>
      <c r="H56" s="14"/>
      <c r="I56" s="14"/>
      <c r="J56" s="17"/>
      <c r="L56" s="40"/>
    </row>
    <row r="57" spans="1:17" ht="15" x14ac:dyDescent="0.25">
      <c r="A57" s="16" t="s">
        <v>37</v>
      </c>
      <c r="B57" s="1"/>
      <c r="C57" s="1"/>
      <c r="D57" s="1"/>
      <c r="E57" s="1"/>
      <c r="G57" s="23"/>
      <c r="H57" s="25"/>
      <c r="I57" s="25"/>
      <c r="J57" s="17"/>
      <c r="L57" s="40"/>
    </row>
    <row r="58" spans="1:17" ht="15" x14ac:dyDescent="0.25">
      <c r="A58" s="16" t="s">
        <v>38</v>
      </c>
      <c r="B58" s="1"/>
      <c r="C58" s="1"/>
      <c r="D58" s="1"/>
      <c r="E58" s="1"/>
      <c r="G58" s="23">
        <v>14</v>
      </c>
      <c r="H58" s="26">
        <v>0</v>
      </c>
      <c r="I58" s="26">
        <v>0</v>
      </c>
      <c r="J58" s="17"/>
      <c r="L58" s="39"/>
    </row>
    <row r="59" spans="1:17" ht="15" x14ac:dyDescent="0.25">
      <c r="A59" s="16" t="s">
        <v>39</v>
      </c>
      <c r="B59" s="1"/>
      <c r="C59" s="1"/>
      <c r="D59" s="1"/>
      <c r="E59" s="1"/>
      <c r="G59" s="23">
        <v>14</v>
      </c>
      <c r="H59" s="14">
        <v>104272.73</v>
      </c>
      <c r="I59" s="14">
        <f>81512.25+14901.56+86130.12+97000.57+684.43+82829.82+18976.54+1043.37+294+370.4+237+47.75+365.27+500+5.18+9.22+27.78+2449.5+2492.44+491.54+376.46+118.25</f>
        <v>390863.45</v>
      </c>
      <c r="J59" s="17"/>
      <c r="L59" s="39"/>
      <c r="O59" s="17"/>
    </row>
    <row r="60" spans="1:17" ht="15" x14ac:dyDescent="0.25">
      <c r="A60" s="16"/>
      <c r="B60" s="1"/>
      <c r="C60" s="1"/>
      <c r="D60" s="1"/>
      <c r="E60" s="1"/>
      <c r="G60" s="23"/>
      <c r="H60" s="14"/>
      <c r="I60" s="14"/>
      <c r="J60" s="17"/>
      <c r="L60" s="40"/>
    </row>
    <row r="61" spans="1:17" ht="15" x14ac:dyDescent="0.25">
      <c r="A61" s="16" t="s">
        <v>40</v>
      </c>
      <c r="B61" s="1"/>
      <c r="C61" s="1"/>
      <c r="D61" s="1"/>
      <c r="E61" s="1"/>
      <c r="G61" s="23">
        <v>14</v>
      </c>
      <c r="H61" s="14">
        <v>26222.34</v>
      </c>
      <c r="I61" s="14">
        <v>4363.8999999999996</v>
      </c>
      <c r="J61" s="17"/>
      <c r="L61" s="39"/>
      <c r="Q61" s="17"/>
    </row>
    <row r="62" spans="1:17" ht="15" x14ac:dyDescent="0.25">
      <c r="A62" s="16"/>
      <c r="B62" s="1"/>
      <c r="C62" s="1"/>
      <c r="D62" s="1"/>
      <c r="E62" s="1"/>
      <c r="G62" s="23"/>
      <c r="H62" s="14"/>
      <c r="I62" s="14"/>
      <c r="J62" s="17"/>
      <c r="L62" s="40"/>
    </row>
    <row r="63" spans="1:17" ht="15" x14ac:dyDescent="0.25">
      <c r="A63" s="16" t="s">
        <v>41</v>
      </c>
      <c r="B63" s="1"/>
      <c r="C63" s="1"/>
      <c r="D63" s="1"/>
      <c r="E63" s="1"/>
      <c r="G63" s="23"/>
      <c r="H63" s="14">
        <v>67250</v>
      </c>
      <c r="I63" s="14">
        <f>56250+11000</f>
        <v>67250</v>
      </c>
      <c r="J63" s="17"/>
      <c r="L63" s="39"/>
      <c r="P63" s="17"/>
    </row>
    <row r="64" spans="1:17" ht="15" x14ac:dyDescent="0.25">
      <c r="A64" s="16"/>
      <c r="B64" s="1"/>
      <c r="C64" s="1"/>
      <c r="D64" s="1"/>
      <c r="E64" s="1"/>
      <c r="G64" s="23"/>
      <c r="H64" s="14"/>
      <c r="I64" s="14"/>
      <c r="J64" s="17"/>
      <c r="L64" s="40"/>
    </row>
    <row r="65" spans="1:16" ht="15" x14ac:dyDescent="0.25">
      <c r="A65" s="16" t="s">
        <v>42</v>
      </c>
      <c r="G65" s="23">
        <v>14</v>
      </c>
      <c r="H65" s="26">
        <v>206889.88</v>
      </c>
      <c r="I65" s="18">
        <f>12582.65+112176.51</f>
        <v>124759.15999999999</v>
      </c>
      <c r="J65" s="17"/>
      <c r="L65" s="39"/>
    </row>
    <row r="66" spans="1:16" ht="15" x14ac:dyDescent="0.25">
      <c r="A66" s="12"/>
      <c r="G66" s="23"/>
      <c r="H66" s="25"/>
      <c r="I66" s="25"/>
      <c r="J66" s="17"/>
      <c r="L66" s="40"/>
      <c r="P66" s="17"/>
    </row>
    <row r="67" spans="1:16" ht="15" x14ac:dyDescent="0.25">
      <c r="A67" s="12"/>
      <c r="G67" s="23"/>
      <c r="H67" s="27">
        <f>SUM(H41:H66)</f>
        <v>414177.04000000004</v>
      </c>
      <c r="I67" s="27">
        <f>SUM(I41:I66)</f>
        <v>605952.17000000004</v>
      </c>
      <c r="J67" s="17"/>
      <c r="L67" s="40"/>
    </row>
    <row r="68" spans="1:16" ht="15" x14ac:dyDescent="0.25">
      <c r="A68" s="12"/>
      <c r="G68" s="23"/>
      <c r="H68" s="25"/>
      <c r="I68" s="25"/>
      <c r="J68" s="17"/>
      <c r="L68" s="40"/>
    </row>
    <row r="69" spans="1:16" ht="15.75" thickBot="1" x14ac:dyDescent="0.3">
      <c r="A69" s="15" t="s">
        <v>43</v>
      </c>
      <c r="B69" s="1"/>
      <c r="C69" s="1"/>
      <c r="D69" s="1"/>
      <c r="E69" s="1"/>
      <c r="F69" s="1"/>
      <c r="G69" s="23"/>
      <c r="H69" s="28">
        <f>+H38+H67</f>
        <v>1984308.97</v>
      </c>
      <c r="I69" s="28">
        <f>+I38+I67</f>
        <v>2183096.9499999997</v>
      </c>
      <c r="J69" s="17"/>
      <c r="K69" s="17"/>
      <c r="L69" s="40"/>
    </row>
    <row r="70" spans="1:16" ht="15.75" thickTop="1" x14ac:dyDescent="0.25">
      <c r="A70" s="16"/>
      <c r="B70" s="1"/>
      <c r="C70" s="1"/>
      <c r="D70" s="1"/>
      <c r="E70" s="1"/>
      <c r="F70" s="1"/>
      <c r="G70" s="23"/>
      <c r="H70" s="25"/>
      <c r="I70" s="25"/>
      <c r="J70" s="17"/>
      <c r="K70" s="17"/>
      <c r="L70" s="40"/>
    </row>
    <row r="71" spans="1:16" ht="15" x14ac:dyDescent="0.25">
      <c r="A71" s="16"/>
      <c r="B71" s="1"/>
      <c r="C71" s="1"/>
      <c r="D71" s="1"/>
      <c r="E71" s="1"/>
      <c r="F71" s="1"/>
      <c r="G71" s="23"/>
      <c r="H71" s="25"/>
      <c r="I71" s="25"/>
      <c r="J71" s="17"/>
      <c r="L71" s="40"/>
    </row>
    <row r="72" spans="1:16" ht="15" x14ac:dyDescent="0.25">
      <c r="A72" s="16"/>
      <c r="B72" s="1"/>
      <c r="C72" s="1"/>
      <c r="D72" s="1"/>
      <c r="E72" s="1"/>
      <c r="F72" s="1"/>
      <c r="G72" s="23"/>
      <c r="H72" s="25"/>
      <c r="I72" s="25"/>
      <c r="J72" s="17"/>
      <c r="L72" s="40"/>
    </row>
    <row r="73" spans="1:16" ht="15" x14ac:dyDescent="0.25">
      <c r="A73" s="16"/>
      <c r="B73" s="1"/>
      <c r="C73" s="1"/>
      <c r="D73" s="1"/>
      <c r="E73" s="1"/>
      <c r="F73" s="1"/>
      <c r="G73" s="23"/>
      <c r="H73" s="25"/>
      <c r="I73" s="25"/>
      <c r="J73" s="17"/>
      <c r="L73" s="40"/>
    </row>
    <row r="74" spans="1:16" ht="15" x14ac:dyDescent="0.25">
      <c r="A74" s="16"/>
      <c r="B74" s="1"/>
      <c r="C74" s="1"/>
      <c r="D74" s="1"/>
      <c r="E74" s="1"/>
      <c r="F74" s="1"/>
      <c r="G74" s="23"/>
      <c r="H74" s="25"/>
      <c r="I74" s="25"/>
      <c r="J74" s="17"/>
      <c r="L74" s="40"/>
    </row>
    <row r="75" spans="1:16" ht="15" x14ac:dyDescent="0.25">
      <c r="A75" s="46" t="s">
        <v>44</v>
      </c>
      <c r="B75" s="47"/>
      <c r="C75" s="47"/>
      <c r="D75" s="47"/>
      <c r="E75" s="47"/>
      <c r="F75" s="47"/>
      <c r="G75" s="29"/>
      <c r="H75" s="26"/>
      <c r="I75" s="26"/>
      <c r="J75" s="17"/>
      <c r="L75" s="40"/>
    </row>
    <row r="76" spans="1:16" ht="15" x14ac:dyDescent="0.25">
      <c r="A76" s="16"/>
      <c r="B76" s="1"/>
      <c r="C76" s="1"/>
      <c r="D76" s="1"/>
      <c r="E76" s="1"/>
      <c r="F76" s="1"/>
      <c r="G76" s="29"/>
      <c r="H76" s="26"/>
      <c r="I76" s="26"/>
      <c r="J76" s="17"/>
      <c r="L76" s="40"/>
    </row>
    <row r="77" spans="1:16" ht="15.75" x14ac:dyDescent="0.25">
      <c r="A77" s="30" t="s">
        <v>45</v>
      </c>
      <c r="B77" s="1"/>
      <c r="C77" s="1"/>
      <c r="D77" s="1"/>
      <c r="E77" s="1"/>
      <c r="F77" s="1"/>
      <c r="G77" s="29"/>
      <c r="H77" s="26"/>
      <c r="I77" s="26"/>
      <c r="J77" s="17"/>
      <c r="L77" s="40"/>
    </row>
    <row r="78" spans="1:16" ht="15" x14ac:dyDescent="0.25">
      <c r="A78" s="16"/>
      <c r="B78" s="1"/>
      <c r="C78" s="1"/>
      <c r="D78" s="1"/>
      <c r="E78" s="1"/>
      <c r="F78" s="1"/>
      <c r="G78" s="29"/>
      <c r="H78" s="26"/>
      <c r="I78" s="26"/>
      <c r="J78" s="17"/>
      <c r="L78" s="40"/>
    </row>
    <row r="79" spans="1:16" ht="15.75" x14ac:dyDescent="0.25">
      <c r="A79" s="16" t="s">
        <v>46</v>
      </c>
      <c r="B79" s="1"/>
      <c r="C79" s="1"/>
      <c r="D79" s="1"/>
      <c r="E79" s="1"/>
      <c r="F79" s="1"/>
      <c r="G79" s="29">
        <v>14</v>
      </c>
      <c r="H79" s="31">
        <v>264550.21999999997</v>
      </c>
      <c r="I79" s="31">
        <v>264550.21999999997</v>
      </c>
      <c r="J79" s="17"/>
      <c r="L79" s="39"/>
    </row>
    <row r="80" spans="1:16" ht="15.75" x14ac:dyDescent="0.25">
      <c r="A80" s="16" t="s">
        <v>47</v>
      </c>
      <c r="B80" s="1"/>
      <c r="C80" s="1"/>
      <c r="D80" s="1"/>
      <c r="E80" s="1"/>
      <c r="F80" s="1"/>
      <c r="G80" s="29">
        <v>14</v>
      </c>
      <c r="H80" s="31">
        <v>19900</v>
      </c>
      <c r="I80" s="31">
        <v>19900</v>
      </c>
      <c r="J80" s="17"/>
      <c r="L80" s="39"/>
    </row>
    <row r="81" spans="1:17" ht="15.75" x14ac:dyDescent="0.25">
      <c r="A81" s="16" t="s">
        <v>48</v>
      </c>
      <c r="B81" s="1"/>
      <c r="C81" s="1"/>
      <c r="D81" s="1"/>
      <c r="E81" s="1"/>
      <c r="F81" s="1"/>
      <c r="G81" s="29">
        <v>14</v>
      </c>
      <c r="H81" s="31">
        <v>274415.17</v>
      </c>
      <c r="I81" s="31">
        <v>274415.17</v>
      </c>
      <c r="J81" s="17"/>
      <c r="L81" s="39"/>
    </row>
    <row r="82" spans="1:17" ht="15.75" x14ac:dyDescent="0.25">
      <c r="A82" s="16" t="s">
        <v>49</v>
      </c>
      <c r="B82" s="1"/>
      <c r="C82" s="1"/>
      <c r="D82" s="1"/>
      <c r="E82" s="1"/>
      <c r="F82" s="1"/>
      <c r="G82" s="29">
        <v>14</v>
      </c>
      <c r="H82" s="31">
        <v>-898676.31</v>
      </c>
      <c r="I82" s="31">
        <f>-837511.06+132997.13</f>
        <v>-704513.93</v>
      </c>
      <c r="J82" s="17"/>
      <c r="L82" s="39"/>
    </row>
    <row r="83" spans="1:17" ht="15.75" x14ac:dyDescent="0.25">
      <c r="A83" s="16" t="s">
        <v>50</v>
      </c>
      <c r="B83" s="1"/>
      <c r="C83" s="1"/>
      <c r="D83" s="1"/>
      <c r="E83" s="1"/>
      <c r="F83" s="1"/>
      <c r="G83" s="29">
        <v>14</v>
      </c>
      <c r="H83" s="31">
        <v>237209.22</v>
      </c>
      <c r="I83" s="31">
        <v>237209.22</v>
      </c>
      <c r="J83" s="17"/>
      <c r="L83" s="39"/>
    </row>
    <row r="84" spans="1:17" ht="15.75" x14ac:dyDescent="0.25">
      <c r="A84" s="16" t="s">
        <v>51</v>
      </c>
      <c r="B84" s="1"/>
      <c r="C84" s="1"/>
      <c r="D84" s="1"/>
      <c r="E84" s="1"/>
      <c r="F84" s="1"/>
      <c r="G84" s="29">
        <v>10.14</v>
      </c>
      <c r="H84" s="32">
        <v>1109237.58</v>
      </c>
      <c r="I84" s="32">
        <f>1182173.63-7684.13</f>
        <v>1174489.5</v>
      </c>
      <c r="J84" s="17"/>
      <c r="K84" s="33"/>
      <c r="L84" s="39"/>
    </row>
    <row r="85" spans="1:17" ht="15.75" x14ac:dyDescent="0.25">
      <c r="A85" s="16"/>
      <c r="B85" s="1"/>
      <c r="C85" s="1"/>
      <c r="D85" s="1"/>
      <c r="E85" s="1"/>
      <c r="F85" s="1"/>
      <c r="G85" s="29"/>
      <c r="H85" s="31"/>
      <c r="I85" s="31"/>
      <c r="J85" s="17"/>
      <c r="K85" s="33"/>
      <c r="L85" s="40"/>
    </row>
    <row r="86" spans="1:17" ht="15.75" x14ac:dyDescent="0.25">
      <c r="A86" s="16" t="s">
        <v>52</v>
      </c>
      <c r="B86" s="1"/>
      <c r="C86" s="1"/>
      <c r="D86" s="1"/>
      <c r="E86" s="1"/>
      <c r="F86" s="1"/>
      <c r="G86" s="29"/>
      <c r="H86" s="32">
        <f>+[1]dr!H79</f>
        <v>-115807.69999999917</v>
      </c>
      <c r="I86" s="32">
        <f>179775.14-132997.13</f>
        <v>46778.010000000009</v>
      </c>
      <c r="J86" s="17"/>
      <c r="L86" s="40"/>
    </row>
    <row r="87" spans="1:17" ht="15" x14ac:dyDescent="0.25">
      <c r="A87" s="15" t="s">
        <v>53</v>
      </c>
      <c r="B87" s="1"/>
      <c r="C87" s="1"/>
      <c r="D87" s="1"/>
      <c r="E87" s="1"/>
      <c r="F87" s="1"/>
      <c r="G87" s="29"/>
      <c r="H87" s="27">
        <f>+H79+H81+H82+H83+H84+H86+H80</f>
        <v>890828.18000000075</v>
      </c>
      <c r="I87" s="27">
        <f>+I79+I81+I82+I83+I84+I86+I80</f>
        <v>1312828.19</v>
      </c>
      <c r="J87" s="17"/>
      <c r="L87" s="40"/>
    </row>
    <row r="88" spans="1:17" ht="15" x14ac:dyDescent="0.25">
      <c r="A88" s="16"/>
      <c r="B88" s="1"/>
      <c r="C88" s="1"/>
      <c r="D88" s="1"/>
      <c r="E88" s="1"/>
      <c r="F88" s="1"/>
      <c r="G88" s="29"/>
      <c r="H88" s="34"/>
      <c r="I88" s="34"/>
      <c r="J88" s="17"/>
      <c r="L88" s="40"/>
    </row>
    <row r="89" spans="1:17" ht="15.75" x14ac:dyDescent="0.25">
      <c r="A89" s="30" t="s">
        <v>54</v>
      </c>
      <c r="B89" s="1"/>
      <c r="C89" s="1"/>
      <c r="D89" s="1"/>
      <c r="E89" s="1"/>
      <c r="F89" s="1"/>
      <c r="G89" s="29"/>
      <c r="H89" s="26"/>
      <c r="I89" s="26"/>
      <c r="J89" s="17"/>
      <c r="L89" s="40"/>
    </row>
    <row r="90" spans="1:17" ht="15" x14ac:dyDescent="0.25">
      <c r="A90" s="16"/>
      <c r="B90" s="1"/>
      <c r="C90" s="1"/>
      <c r="D90" s="1"/>
      <c r="E90" s="1"/>
      <c r="F90" s="1"/>
      <c r="G90" s="29"/>
      <c r="H90" s="26"/>
      <c r="I90" s="26"/>
      <c r="J90" s="17"/>
      <c r="K90" s="17"/>
      <c r="L90" s="40"/>
    </row>
    <row r="91" spans="1:17" ht="15" x14ac:dyDescent="0.25">
      <c r="A91" s="15" t="s">
        <v>55</v>
      </c>
      <c r="B91" s="1"/>
      <c r="C91" s="1"/>
      <c r="D91" s="1"/>
      <c r="E91" s="1"/>
      <c r="F91" s="1"/>
      <c r="G91" s="29"/>
      <c r="H91" s="26"/>
      <c r="I91" s="26"/>
      <c r="J91" s="17"/>
      <c r="L91" s="40"/>
    </row>
    <row r="92" spans="1:17" ht="15" x14ac:dyDescent="0.25">
      <c r="A92" s="16" t="s">
        <v>56</v>
      </c>
      <c r="B92" s="1"/>
      <c r="C92" s="1"/>
      <c r="D92" s="1"/>
      <c r="E92" s="1"/>
      <c r="F92" s="1"/>
      <c r="G92" s="29"/>
      <c r="H92" s="26"/>
      <c r="I92" s="26"/>
      <c r="J92" s="17"/>
      <c r="L92" s="40"/>
    </row>
    <row r="93" spans="1:17" ht="15" x14ac:dyDescent="0.25">
      <c r="A93" s="16" t="s">
        <v>57</v>
      </c>
      <c r="B93" s="1"/>
      <c r="C93" s="1"/>
      <c r="D93" s="1"/>
      <c r="E93" s="1"/>
      <c r="F93" s="1"/>
      <c r="G93" s="29"/>
      <c r="H93" s="26"/>
      <c r="I93" s="26"/>
      <c r="J93" s="17"/>
      <c r="L93" s="40"/>
    </row>
    <row r="94" spans="1:17" ht="15" x14ac:dyDescent="0.25">
      <c r="A94" s="16" t="s">
        <v>58</v>
      </c>
      <c r="B94" s="1"/>
      <c r="C94" s="1"/>
      <c r="D94" s="1"/>
      <c r="E94" s="1"/>
      <c r="F94" s="1"/>
      <c r="G94" s="29">
        <v>7</v>
      </c>
      <c r="H94" s="26">
        <v>128720.34</v>
      </c>
      <c r="I94" s="26">
        <f>360794.28-211500</f>
        <v>149294.28000000003</v>
      </c>
      <c r="J94" s="17"/>
      <c r="L94" s="39"/>
    </row>
    <row r="95" spans="1:17" ht="15" x14ac:dyDescent="0.25">
      <c r="A95" s="16" t="s">
        <v>59</v>
      </c>
      <c r="B95" s="1"/>
      <c r="C95" s="1"/>
      <c r="D95" s="1"/>
      <c r="E95" s="1"/>
      <c r="F95" s="1"/>
      <c r="G95" s="29"/>
      <c r="H95" s="26"/>
      <c r="I95" s="26"/>
      <c r="J95" s="17"/>
      <c r="L95" s="40"/>
    </row>
    <row r="96" spans="1:17" ht="15" x14ac:dyDescent="0.25">
      <c r="A96" s="16"/>
      <c r="B96" s="1"/>
      <c r="C96" s="1"/>
      <c r="D96" s="1"/>
      <c r="E96" s="1"/>
      <c r="F96" s="1"/>
      <c r="G96" s="29"/>
      <c r="H96" s="27">
        <f>+H94</f>
        <v>128720.34</v>
      </c>
      <c r="I96" s="27">
        <f>+I94</f>
        <v>149294.28000000003</v>
      </c>
      <c r="J96" s="17"/>
      <c r="L96" s="40"/>
      <c r="Q96" s="17"/>
    </row>
    <row r="97" spans="1:12" ht="15" x14ac:dyDescent="0.25">
      <c r="A97" s="15" t="s">
        <v>60</v>
      </c>
      <c r="B97" s="1"/>
      <c r="C97" s="1"/>
      <c r="D97" s="1"/>
      <c r="E97" s="1"/>
      <c r="F97" s="1"/>
      <c r="G97" s="29"/>
      <c r="H97" s="26"/>
      <c r="I97" s="26"/>
      <c r="J97" s="17"/>
      <c r="L97" s="40"/>
    </row>
    <row r="98" spans="1:12" ht="15" x14ac:dyDescent="0.25">
      <c r="A98" s="16" t="s">
        <v>61</v>
      </c>
      <c r="B98" s="1"/>
      <c r="C98" s="1"/>
      <c r="D98" s="1"/>
      <c r="E98" s="1"/>
      <c r="F98" s="1"/>
      <c r="G98" s="29"/>
      <c r="H98" s="26">
        <v>18493.61</v>
      </c>
      <c r="I98" s="26">
        <v>37691.49</v>
      </c>
      <c r="J98" s="17"/>
      <c r="L98" s="41"/>
    </row>
    <row r="99" spans="1:12" ht="15" x14ac:dyDescent="0.25">
      <c r="A99" s="16" t="s">
        <v>62</v>
      </c>
      <c r="B99" s="1"/>
      <c r="C99" s="1"/>
      <c r="D99" s="1"/>
      <c r="E99" s="1"/>
      <c r="F99" s="1"/>
      <c r="G99" s="29"/>
      <c r="H99" s="26"/>
      <c r="I99" s="26"/>
      <c r="J99" s="17"/>
      <c r="L99" s="40"/>
    </row>
    <row r="100" spans="1:12" ht="15" x14ac:dyDescent="0.25">
      <c r="A100" s="16" t="s">
        <v>33</v>
      </c>
      <c r="B100" s="1"/>
      <c r="C100" s="1"/>
      <c r="D100" s="1"/>
      <c r="E100" s="1"/>
      <c r="F100" s="1"/>
      <c r="G100" s="29"/>
      <c r="H100" s="26"/>
      <c r="I100" s="26"/>
      <c r="J100" s="17"/>
      <c r="L100" s="40"/>
    </row>
    <row r="101" spans="1:12" ht="15" x14ac:dyDescent="0.25">
      <c r="A101" s="16" t="s">
        <v>34</v>
      </c>
      <c r="B101" s="1"/>
      <c r="C101" s="1"/>
      <c r="D101" s="1"/>
      <c r="E101" s="1"/>
      <c r="F101" s="1"/>
      <c r="G101" s="29">
        <v>14</v>
      </c>
      <c r="H101" s="26">
        <v>9681.76</v>
      </c>
      <c r="I101" s="26">
        <f>18471+767.65+606.32</f>
        <v>19844.97</v>
      </c>
      <c r="J101" s="17"/>
      <c r="L101" s="39"/>
    </row>
    <row r="102" spans="1:12" ht="15" x14ac:dyDescent="0.25">
      <c r="A102" s="16" t="s">
        <v>63</v>
      </c>
      <c r="B102" s="1"/>
      <c r="C102" s="1"/>
      <c r="D102" s="1"/>
      <c r="E102" s="1"/>
      <c r="F102" s="1"/>
      <c r="G102" s="29">
        <v>14</v>
      </c>
      <c r="H102" s="26">
        <v>49261.96</v>
      </c>
      <c r="I102" s="26">
        <v>86999.51</v>
      </c>
      <c r="J102" s="17"/>
      <c r="L102" s="39"/>
    </row>
    <row r="103" spans="1:12" ht="15" x14ac:dyDescent="0.25">
      <c r="A103" s="16" t="s">
        <v>64</v>
      </c>
      <c r="B103" s="1"/>
      <c r="C103" s="1"/>
      <c r="D103" s="1"/>
      <c r="E103" s="1"/>
      <c r="F103" s="1"/>
      <c r="G103" s="29">
        <v>14</v>
      </c>
      <c r="H103" s="26">
        <v>565.15</v>
      </c>
      <c r="I103" s="26">
        <v>518.24</v>
      </c>
      <c r="J103" s="17"/>
      <c r="L103" s="39"/>
    </row>
    <row r="104" spans="1:12" ht="15" x14ac:dyDescent="0.25">
      <c r="A104" s="16"/>
      <c r="B104" s="1"/>
      <c r="C104" s="1"/>
      <c r="D104" s="1"/>
      <c r="E104" s="1"/>
      <c r="F104" s="1"/>
      <c r="G104" s="29"/>
      <c r="H104" s="26"/>
      <c r="I104" s="26"/>
      <c r="J104" s="17"/>
      <c r="L104" s="40"/>
    </row>
    <row r="105" spans="1:12" ht="15" x14ac:dyDescent="0.25">
      <c r="A105" s="16" t="s">
        <v>25</v>
      </c>
      <c r="B105" s="1"/>
      <c r="C105" s="1"/>
      <c r="D105" s="1"/>
      <c r="E105" s="1"/>
      <c r="F105" s="1"/>
      <c r="G105" s="29"/>
      <c r="H105" s="26"/>
      <c r="I105" s="26"/>
      <c r="J105" s="17"/>
      <c r="L105" s="40"/>
    </row>
    <row r="106" spans="1:12" ht="15" x14ac:dyDescent="0.25">
      <c r="A106" s="16" t="s">
        <v>58</v>
      </c>
      <c r="B106" s="1"/>
      <c r="C106" s="1"/>
      <c r="D106" s="1"/>
      <c r="E106" s="1"/>
      <c r="F106" s="1"/>
      <c r="G106" s="29"/>
      <c r="H106" s="26"/>
      <c r="I106" s="26"/>
      <c r="J106" s="17"/>
      <c r="L106" s="40"/>
    </row>
    <row r="107" spans="1:12" ht="15" x14ac:dyDescent="0.25">
      <c r="A107" s="16" t="s">
        <v>40</v>
      </c>
      <c r="B107" s="1"/>
      <c r="C107" s="1"/>
      <c r="D107" s="1"/>
      <c r="E107" s="1"/>
      <c r="F107" s="1"/>
      <c r="G107" s="29">
        <v>14</v>
      </c>
      <c r="H107" s="26">
        <v>46598.19</v>
      </c>
      <c r="I107" s="26">
        <v>36067.64</v>
      </c>
      <c r="J107" s="17"/>
      <c r="L107" s="39"/>
    </row>
    <row r="108" spans="1:12" ht="15" x14ac:dyDescent="0.25">
      <c r="A108" s="16"/>
      <c r="B108" s="1"/>
      <c r="C108" s="1"/>
      <c r="D108" s="1"/>
      <c r="E108" s="1"/>
      <c r="F108" s="1"/>
      <c r="G108" s="29"/>
      <c r="H108" s="26"/>
      <c r="I108" s="26"/>
      <c r="J108" s="17"/>
      <c r="L108" s="40"/>
    </row>
    <row r="109" spans="1:12" ht="15" x14ac:dyDescent="0.25">
      <c r="A109" s="16" t="s">
        <v>59</v>
      </c>
      <c r="B109" s="1"/>
      <c r="C109" s="1"/>
      <c r="D109" s="1"/>
      <c r="E109" s="1"/>
      <c r="F109" s="1"/>
      <c r="G109" s="29"/>
      <c r="H109" s="26"/>
      <c r="I109" s="26"/>
      <c r="J109" s="17"/>
      <c r="L109" s="40"/>
    </row>
    <row r="110" spans="1:12" ht="15" x14ac:dyDescent="0.25">
      <c r="A110" s="16" t="s">
        <v>38</v>
      </c>
      <c r="B110" s="1"/>
      <c r="C110" s="1"/>
      <c r="D110" s="1"/>
      <c r="E110" s="1"/>
      <c r="F110" s="1"/>
      <c r="G110" s="29">
        <v>14</v>
      </c>
      <c r="H110" s="26">
        <v>0</v>
      </c>
      <c r="I110" s="26">
        <v>0</v>
      </c>
      <c r="J110" s="17"/>
      <c r="L110" s="40"/>
    </row>
    <row r="111" spans="1:12" ht="15" x14ac:dyDescent="0.25">
      <c r="A111" s="16" t="s">
        <v>65</v>
      </c>
      <c r="B111" s="1"/>
      <c r="C111" s="1"/>
      <c r="D111" s="1"/>
      <c r="E111" s="1"/>
      <c r="F111" s="1"/>
      <c r="G111" s="29">
        <v>14</v>
      </c>
      <c r="H111" s="26">
        <v>328259</v>
      </c>
      <c r="I111" s="26">
        <v>324614</v>
      </c>
      <c r="J111" s="17"/>
      <c r="L111" s="39"/>
    </row>
    <row r="112" spans="1:12" ht="15" x14ac:dyDescent="0.25">
      <c r="A112" s="16" t="s">
        <v>39</v>
      </c>
      <c r="B112" s="1"/>
      <c r="C112" s="1"/>
      <c r="D112" s="1"/>
      <c r="E112" s="1"/>
      <c r="F112" s="1"/>
      <c r="G112" s="29">
        <v>14</v>
      </c>
      <c r="H112" s="26">
        <f>0.1+4547.15+300+7.81+45.72</f>
        <v>4900.7800000000007</v>
      </c>
      <c r="I112" s="26">
        <f>443.9+1043.86+297.4+1303.67+197.57+181.03+200+71.2</f>
        <v>3738.63</v>
      </c>
      <c r="J112" s="17"/>
      <c r="L112" s="39"/>
    </row>
    <row r="113" spans="1:12" ht="15" x14ac:dyDescent="0.25">
      <c r="A113" s="16"/>
      <c r="B113" s="1"/>
      <c r="C113" s="1"/>
      <c r="D113" s="1"/>
      <c r="E113" s="1"/>
      <c r="F113" s="1"/>
      <c r="G113" s="29"/>
      <c r="H113" s="26"/>
      <c r="I113" s="26"/>
      <c r="J113" s="17"/>
      <c r="L113" s="40"/>
    </row>
    <row r="114" spans="1:12" ht="15" x14ac:dyDescent="0.2">
      <c r="A114" s="16" t="s">
        <v>66</v>
      </c>
      <c r="B114" s="1"/>
      <c r="C114" s="1"/>
      <c r="D114" s="1"/>
      <c r="E114" s="1"/>
      <c r="F114" s="1"/>
      <c r="G114" s="29"/>
      <c r="H114" s="35">
        <v>507000</v>
      </c>
      <c r="I114" s="35">
        <v>211500</v>
      </c>
      <c r="J114" s="17"/>
      <c r="L114" s="42"/>
    </row>
    <row r="115" spans="1:12" ht="15" x14ac:dyDescent="0.25">
      <c r="A115" s="16"/>
      <c r="B115" s="1"/>
      <c r="C115" s="1"/>
      <c r="D115" s="1"/>
      <c r="E115" s="1"/>
      <c r="F115" s="1"/>
      <c r="G115" s="29"/>
      <c r="H115" s="27">
        <f>SUM(H98:H114)</f>
        <v>964760.45</v>
      </c>
      <c r="I115" s="27">
        <f>SUM(I98:I114)</f>
        <v>720974.48</v>
      </c>
      <c r="J115" s="17"/>
      <c r="L115" s="40"/>
    </row>
    <row r="116" spans="1:12" ht="15" x14ac:dyDescent="0.25">
      <c r="A116" s="15" t="s">
        <v>67</v>
      </c>
      <c r="B116" s="1"/>
      <c r="C116" s="1"/>
      <c r="D116" s="1"/>
      <c r="E116" s="1"/>
      <c r="F116" s="1"/>
      <c r="G116" s="29"/>
      <c r="H116" s="27">
        <f>+H96+H115</f>
        <v>1093480.79</v>
      </c>
      <c r="I116" s="27">
        <f>+I96+I115</f>
        <v>870268.76</v>
      </c>
      <c r="J116" s="17"/>
      <c r="L116" s="40"/>
    </row>
    <row r="117" spans="1:12" ht="15.75" thickBot="1" x14ac:dyDescent="0.3">
      <c r="A117" s="15" t="s">
        <v>68</v>
      </c>
      <c r="B117" s="1"/>
      <c r="C117" s="1"/>
      <c r="D117" s="1"/>
      <c r="E117" s="1"/>
      <c r="F117" s="1"/>
      <c r="G117" s="29"/>
      <c r="H117" s="28">
        <f>+H87+H116</f>
        <v>1984308.9700000007</v>
      </c>
      <c r="I117" s="28">
        <f>+I87+I116</f>
        <v>2183096.9500000002</v>
      </c>
      <c r="J117" s="17"/>
      <c r="L117" s="40"/>
    </row>
    <row r="118" spans="1:12" ht="15.75" thickTop="1" x14ac:dyDescent="0.25">
      <c r="A118" s="16"/>
      <c r="B118" s="1"/>
      <c r="C118" s="1"/>
      <c r="D118" s="1"/>
      <c r="E118" s="1"/>
      <c r="F118" s="1"/>
      <c r="G118" s="29"/>
      <c r="H118" s="26">
        <f>+H69-H117</f>
        <v>0</v>
      </c>
      <c r="I118" s="26">
        <f>+I69-I117</f>
        <v>0</v>
      </c>
      <c r="J118" s="17"/>
      <c r="L118" s="40"/>
    </row>
    <row r="119" spans="1:12" ht="15" x14ac:dyDescent="0.25">
      <c r="A119" s="36"/>
      <c r="B119" s="37"/>
      <c r="C119" s="37"/>
      <c r="D119" s="37"/>
      <c r="E119" s="37"/>
      <c r="F119" s="37"/>
      <c r="G119" s="38"/>
      <c r="H119" s="35"/>
      <c r="I119" s="35"/>
      <c r="L119" s="40"/>
    </row>
    <row r="120" spans="1:12" x14ac:dyDescent="0.2">
      <c r="A120" s="1"/>
      <c r="B120" s="1"/>
      <c r="C120" s="1"/>
      <c r="D120" s="1"/>
      <c r="E120" s="1"/>
      <c r="F120" s="1"/>
      <c r="H120" s="17"/>
      <c r="I120" s="17"/>
    </row>
    <row r="121" spans="1:12" x14ac:dyDescent="0.2">
      <c r="A121" s="1"/>
      <c r="B121" s="1"/>
      <c r="C121" s="1"/>
      <c r="D121" s="1"/>
      <c r="E121" s="1"/>
      <c r="F121" s="1"/>
      <c r="H121" s="17"/>
      <c r="I121" s="17"/>
    </row>
    <row r="122" spans="1:12" x14ac:dyDescent="0.2">
      <c r="A122" s="1"/>
      <c r="B122" s="1"/>
      <c r="C122" s="1"/>
      <c r="D122" s="1"/>
      <c r="E122" s="1"/>
      <c r="F122" s="1"/>
      <c r="H122" s="17"/>
      <c r="I122" s="17"/>
    </row>
    <row r="123" spans="1:12" x14ac:dyDescent="0.2">
      <c r="A123" s="1"/>
      <c r="B123" s="1"/>
      <c r="C123" s="1"/>
      <c r="D123" s="1"/>
      <c r="E123" s="1"/>
      <c r="F123" s="1"/>
      <c r="H123" s="17"/>
      <c r="I123" s="17"/>
    </row>
    <row r="124" spans="1:12" x14ac:dyDescent="0.2">
      <c r="A124" s="1"/>
      <c r="B124" s="1"/>
      <c r="C124" s="1"/>
      <c r="D124" s="1"/>
      <c r="E124" s="1"/>
      <c r="F124" s="1"/>
      <c r="H124" s="17"/>
      <c r="I124" s="17"/>
    </row>
    <row r="125" spans="1:12" x14ac:dyDescent="0.2">
      <c r="A125" s="1"/>
      <c r="B125" s="1"/>
      <c r="C125" s="1"/>
      <c r="D125" s="1"/>
      <c r="E125" s="1"/>
      <c r="F125" s="1"/>
      <c r="H125" s="17"/>
      <c r="I125" s="17"/>
    </row>
    <row r="126" spans="1:12" x14ac:dyDescent="0.2">
      <c r="A126" s="1"/>
      <c r="B126" s="1"/>
      <c r="C126" s="1"/>
      <c r="D126" s="1"/>
      <c r="E126" s="1"/>
      <c r="F126" s="1"/>
      <c r="H126" s="17"/>
      <c r="I126" s="17"/>
    </row>
    <row r="127" spans="1:12" x14ac:dyDescent="0.2">
      <c r="A127" s="1"/>
      <c r="B127" s="1"/>
      <c r="C127" s="1"/>
      <c r="D127" s="1"/>
      <c r="E127" s="1"/>
      <c r="F127" s="1"/>
      <c r="H127" s="17"/>
      <c r="I127" s="17"/>
    </row>
    <row r="128" spans="1:12" x14ac:dyDescent="0.2">
      <c r="A128" s="1"/>
      <c r="B128" s="1"/>
      <c r="C128" s="1"/>
      <c r="D128" s="1"/>
      <c r="E128" s="1"/>
      <c r="F128" s="1"/>
      <c r="H128" s="17"/>
      <c r="I128" s="17"/>
    </row>
    <row r="129" spans="1:9" x14ac:dyDescent="0.2">
      <c r="A129" s="1"/>
      <c r="B129" s="1"/>
      <c r="C129" s="1"/>
      <c r="D129" s="1"/>
      <c r="E129" s="1"/>
      <c r="F129" s="1"/>
      <c r="H129" s="17"/>
      <c r="I129" s="17"/>
    </row>
    <row r="130" spans="1:9" x14ac:dyDescent="0.2">
      <c r="A130" s="1"/>
      <c r="B130" s="1"/>
      <c r="C130" s="1"/>
      <c r="D130" s="1"/>
      <c r="E130" s="1"/>
      <c r="F130" s="1"/>
      <c r="H130" s="17"/>
      <c r="I130" s="17"/>
    </row>
    <row r="131" spans="1:9" x14ac:dyDescent="0.2">
      <c r="A131" s="1"/>
      <c r="B131" s="1"/>
      <c r="C131" s="1"/>
      <c r="D131" s="1"/>
      <c r="E131" s="1"/>
      <c r="F131" s="1"/>
      <c r="H131" s="17"/>
      <c r="I131" s="17"/>
    </row>
    <row r="132" spans="1:9" x14ac:dyDescent="0.2">
      <c r="A132" s="1"/>
      <c r="B132" s="1"/>
      <c r="C132" s="1"/>
      <c r="D132" s="1"/>
      <c r="E132" s="1"/>
      <c r="F132" s="1"/>
      <c r="H132" s="17"/>
      <c r="I132" s="17"/>
    </row>
    <row r="133" spans="1:9" x14ac:dyDescent="0.2">
      <c r="A133" s="1"/>
      <c r="B133" s="1"/>
      <c r="C133" s="1"/>
      <c r="D133" s="1"/>
      <c r="E133" s="1"/>
      <c r="F133" s="1"/>
      <c r="H133" s="17"/>
      <c r="I133" s="17"/>
    </row>
    <row r="134" spans="1:9" x14ac:dyDescent="0.2">
      <c r="A134" s="1"/>
      <c r="B134" s="1"/>
      <c r="C134" s="1"/>
      <c r="D134" s="1"/>
      <c r="E134" s="1"/>
      <c r="F134" s="1"/>
      <c r="H134" s="17"/>
      <c r="I134" s="17"/>
    </row>
    <row r="135" spans="1:9" x14ac:dyDescent="0.2">
      <c r="A135" s="1"/>
      <c r="B135" s="1"/>
      <c r="C135" s="1"/>
      <c r="D135" s="1"/>
      <c r="E135" s="1"/>
      <c r="F135" s="1"/>
      <c r="H135" s="17"/>
      <c r="I135" s="17"/>
    </row>
    <row r="136" spans="1:9" x14ac:dyDescent="0.2">
      <c r="A136" s="1"/>
      <c r="B136" s="1"/>
      <c r="C136" s="1"/>
      <c r="D136" s="1"/>
      <c r="E136" s="1"/>
      <c r="F136" s="1"/>
      <c r="H136" s="17"/>
      <c r="I136" s="17"/>
    </row>
    <row r="137" spans="1:9" x14ac:dyDescent="0.2">
      <c r="A137" s="1"/>
      <c r="B137" s="1"/>
      <c r="C137" s="1"/>
      <c r="D137" s="1"/>
      <c r="E137" s="1"/>
      <c r="F137" s="1"/>
      <c r="H137" s="17"/>
      <c r="I137" s="17"/>
    </row>
    <row r="138" spans="1:9" x14ac:dyDescent="0.2">
      <c r="A138" s="1"/>
      <c r="B138" s="1"/>
      <c r="C138" s="1"/>
      <c r="D138" s="1"/>
      <c r="E138" s="1"/>
      <c r="F138" s="1"/>
      <c r="H138" s="17"/>
      <c r="I138" s="17"/>
    </row>
    <row r="139" spans="1:9" x14ac:dyDescent="0.2">
      <c r="A139" s="1"/>
      <c r="B139" s="1"/>
      <c r="C139" s="1"/>
      <c r="D139" s="1"/>
      <c r="E139" s="1"/>
      <c r="F139" s="1"/>
      <c r="H139" s="17"/>
      <c r="I139" s="17"/>
    </row>
    <row r="140" spans="1:9" x14ac:dyDescent="0.2">
      <c r="A140" s="1"/>
      <c r="B140" s="1"/>
      <c r="C140" s="1"/>
      <c r="D140" s="1"/>
      <c r="E140" s="1"/>
      <c r="F140" s="1"/>
      <c r="H140" s="17"/>
      <c r="I140" s="17"/>
    </row>
    <row r="141" spans="1:9" x14ac:dyDescent="0.2">
      <c r="A141" s="1"/>
      <c r="B141" s="1"/>
      <c r="C141" s="1"/>
      <c r="D141" s="1"/>
      <c r="E141" s="1"/>
      <c r="F141" s="1"/>
      <c r="H141" s="17"/>
      <c r="I141" s="17"/>
    </row>
    <row r="142" spans="1:9" x14ac:dyDescent="0.2">
      <c r="A142" s="1"/>
      <c r="B142" s="1"/>
      <c r="C142" s="1"/>
      <c r="D142" s="1"/>
      <c r="E142" s="1"/>
      <c r="F142" s="1"/>
      <c r="H142" s="17"/>
      <c r="I142" s="17"/>
    </row>
    <row r="143" spans="1:9" x14ac:dyDescent="0.2">
      <c r="A143" s="1"/>
      <c r="B143" s="1"/>
      <c r="C143" s="1"/>
      <c r="D143" s="1"/>
      <c r="E143" s="1"/>
      <c r="F143" s="1"/>
      <c r="H143" s="17"/>
      <c r="I143" s="17"/>
    </row>
    <row r="144" spans="1:9" x14ac:dyDescent="0.2">
      <c r="A144" s="1"/>
      <c r="B144" s="1"/>
      <c r="C144" s="1"/>
      <c r="D144" s="1"/>
      <c r="E144" s="1"/>
      <c r="F144" s="1"/>
      <c r="H144" s="17"/>
      <c r="I144" s="17"/>
    </row>
    <row r="145" spans="1:9" x14ac:dyDescent="0.2">
      <c r="A145" s="1"/>
      <c r="B145" s="1"/>
      <c r="C145" s="1"/>
      <c r="D145" s="1"/>
      <c r="E145" s="1"/>
      <c r="F145" s="1"/>
      <c r="H145" s="17"/>
      <c r="I145" s="17"/>
    </row>
    <row r="146" spans="1:9" x14ac:dyDescent="0.2">
      <c r="A146" s="1"/>
      <c r="B146" s="1"/>
      <c r="C146" s="1"/>
      <c r="D146" s="1"/>
      <c r="E146" s="1"/>
      <c r="F146" s="1"/>
      <c r="H146" s="17"/>
      <c r="I146" s="17"/>
    </row>
    <row r="147" spans="1:9" x14ac:dyDescent="0.2">
      <c r="A147" s="1"/>
      <c r="B147" s="1"/>
      <c r="C147" s="1"/>
      <c r="D147" s="1"/>
      <c r="E147" s="1"/>
      <c r="F147" s="1"/>
      <c r="H147" s="17"/>
      <c r="I147" s="17"/>
    </row>
    <row r="148" spans="1:9" x14ac:dyDescent="0.2">
      <c r="A148" s="1"/>
      <c r="B148" s="1"/>
      <c r="C148" s="1"/>
      <c r="D148" s="1"/>
      <c r="E148" s="1"/>
      <c r="F148" s="1"/>
      <c r="H148" s="17"/>
      <c r="I148" s="17"/>
    </row>
    <row r="149" spans="1:9" x14ac:dyDescent="0.2">
      <c r="A149" s="1"/>
      <c r="B149" s="1"/>
      <c r="C149" s="1"/>
      <c r="D149" s="1"/>
      <c r="E149" s="1"/>
      <c r="F149" s="1"/>
      <c r="H149" s="17"/>
      <c r="I149" s="17"/>
    </row>
    <row r="150" spans="1:9" x14ac:dyDescent="0.2">
      <c r="A150" s="1"/>
      <c r="B150" s="1"/>
      <c r="C150" s="1"/>
      <c r="D150" s="1"/>
      <c r="E150" s="1"/>
      <c r="F150" s="1"/>
      <c r="H150" s="17"/>
      <c r="I150" s="17"/>
    </row>
    <row r="151" spans="1:9" x14ac:dyDescent="0.2">
      <c r="A151" s="1"/>
      <c r="B151" s="1"/>
      <c r="C151" s="1"/>
      <c r="D151" s="1"/>
      <c r="E151" s="1"/>
      <c r="F151" s="1"/>
      <c r="H151" s="17"/>
      <c r="I151" s="17"/>
    </row>
    <row r="152" spans="1:9" x14ac:dyDescent="0.2">
      <c r="A152" s="1"/>
      <c r="B152" s="1"/>
      <c r="C152" s="1"/>
      <c r="D152" s="1"/>
      <c r="E152" s="1"/>
      <c r="F152" s="1"/>
      <c r="H152" s="17"/>
      <c r="I152" s="17"/>
    </row>
    <row r="153" spans="1:9" x14ac:dyDescent="0.2">
      <c r="A153" s="1"/>
      <c r="B153" s="1"/>
      <c r="C153" s="1"/>
      <c r="D153" s="1"/>
      <c r="E153" s="1"/>
      <c r="F153" s="1"/>
      <c r="H153" s="17"/>
      <c r="I153" s="17"/>
    </row>
    <row r="154" spans="1:9" x14ac:dyDescent="0.2">
      <c r="A154" s="1"/>
      <c r="B154" s="1"/>
      <c r="C154" s="1"/>
      <c r="D154" s="1"/>
      <c r="E154" s="1"/>
      <c r="F154" s="1"/>
    </row>
    <row r="155" spans="1:9" x14ac:dyDescent="0.2">
      <c r="A155" s="1"/>
      <c r="B155" s="1"/>
      <c r="C155" s="1"/>
      <c r="D155" s="1"/>
      <c r="E155" s="1"/>
      <c r="F155" s="1"/>
    </row>
  </sheetData>
  <mergeCells count="8">
    <mergeCell ref="A13:F13"/>
    <mergeCell ref="A75:F75"/>
    <mergeCell ref="A6:I6"/>
    <mergeCell ref="A10:F10"/>
    <mergeCell ref="G10:I10"/>
    <mergeCell ref="A11:F12"/>
    <mergeCell ref="G11:G12"/>
    <mergeCell ref="H11:I11"/>
  </mergeCells>
  <hyperlinks>
    <hyperlink ref="K1" location="Índice!B18:C51" display="Índice" xr:uid="{00000000-0004-0000-0000-000000000000}"/>
  </hyperlinks>
  <pageMargins left="0.7" right="0.7" top="0.75" bottom="0.75" header="0.3" footer="0.3"/>
  <pageSetup scale="66" orientation="portrait" r:id="rId1"/>
  <rowBreaks count="1" manualBreakCount="1">
    <brk id="71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9A47076F30524E9ECC8BEC0B6B15A7" ma:contentTypeVersion="18" ma:contentTypeDescription="Criar um novo documento." ma:contentTypeScope="" ma:versionID="4d14e82064f0491e2bf24f7d9ebe7eaa">
  <xsd:schema xmlns:xsd="http://www.w3.org/2001/XMLSchema" xmlns:xs="http://www.w3.org/2001/XMLSchema" xmlns:p="http://schemas.microsoft.com/office/2006/metadata/properties" xmlns:ns3="bbb2d0e4-1dc2-4fff-a93a-effb96407cb5" xmlns:ns4="48c76c34-e770-4369-8041-2412b41a9cb6" targetNamespace="http://schemas.microsoft.com/office/2006/metadata/properties" ma:root="true" ma:fieldsID="8543a25dea177434b4db40cffad65f07" ns3:_="" ns4:_="">
    <xsd:import namespace="bbb2d0e4-1dc2-4fff-a93a-effb96407cb5"/>
    <xsd:import namespace="48c76c34-e770-4369-8041-2412b41a9cb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2d0e4-1dc2-4fff-a93a-effb96407c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76c34-e770-4369-8041-2412b41a9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Sugestão de Partilh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b2d0e4-1dc2-4fff-a93a-effb96407cb5" xsi:nil="true"/>
  </documentManagement>
</p:properties>
</file>

<file path=customXml/itemProps1.xml><?xml version="1.0" encoding="utf-8"?>
<ds:datastoreItem xmlns:ds="http://schemas.openxmlformats.org/officeDocument/2006/customXml" ds:itemID="{883188C8-DB7F-49B2-A89E-3F5911BC49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b2d0e4-1dc2-4fff-a93a-effb96407cb5"/>
    <ds:schemaRef ds:uri="48c76c34-e770-4369-8041-2412b41a9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1F2C20-BDD8-4E1D-A1F7-F46B790330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F7092E-E467-4C9C-894E-AB8E33E90D6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bb2d0e4-1dc2-4fff-a93a-effb96407cb5"/>
    <ds:schemaRef ds:uri="http://purl.org/dc/elements/1.1/"/>
    <ds:schemaRef ds:uri="http://schemas.microsoft.com/office/2006/metadata/properties"/>
    <ds:schemaRef ds:uri="48c76c34-e770-4369-8041-2412b41a9cb6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balanço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Luís</cp:lastModifiedBy>
  <cp:lastPrinted>2024-03-21T13:24:51Z</cp:lastPrinted>
  <dcterms:created xsi:type="dcterms:W3CDTF">2024-02-27T13:39:28Z</dcterms:created>
  <dcterms:modified xsi:type="dcterms:W3CDTF">2024-03-21T13:24:54Z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0x0101007B9A47076F30524E9ECC8BEC0B6B15A7</vt:lpwstr>
  </property>
</Properties>
</file>