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lisabetesantos\OneDrive - ACAPO\contabilidade\acapo 2023\conta de gerência\"/>
    </mc:Choice>
  </mc:AlternateContent>
  <xr:revisionPtr revIDLastSave="0" documentId="13_ncr:1_{93827972-6F94-4A53-A5DA-E60C12276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 202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I70" i="1" s="1"/>
  <c r="I75" i="1" s="1"/>
  <c r="I79" i="1" s="1"/>
  <c r="H73" i="1"/>
  <c r="H72" i="1"/>
  <c r="H68" i="1"/>
  <c r="I64" i="1"/>
  <c r="H64" i="1"/>
  <c r="I62" i="1"/>
  <c r="H62" i="1"/>
  <c r="H61" i="1"/>
  <c r="H58" i="1"/>
  <c r="H55" i="1"/>
  <c r="H52" i="1"/>
  <c r="H46" i="1"/>
  <c r="H45" i="1"/>
  <c r="H44" i="1"/>
  <c r="H40" i="1"/>
  <c r="H39" i="1"/>
  <c r="H38" i="1"/>
  <c r="H41" i="1" s="1"/>
  <c r="H35" i="1"/>
  <c r="H29" i="1"/>
  <c r="H28" i="1"/>
  <c r="H27" i="1"/>
  <c r="H26" i="1"/>
  <c r="H25" i="1"/>
  <c r="H23" i="1"/>
  <c r="H22" i="1"/>
  <c r="H21" i="1"/>
  <c r="H18" i="1"/>
  <c r="H17" i="1"/>
  <c r="H16" i="1"/>
  <c r="H66" i="1" l="1"/>
  <c r="H70" i="1" s="1"/>
  <c r="H75" i="1" s="1"/>
  <c r="H79" i="1" s="1"/>
</calcChain>
</file>

<file path=xl/sharedStrings.xml><?xml version="1.0" encoding="utf-8"?>
<sst xmlns="http://schemas.openxmlformats.org/spreadsheetml/2006/main" count="58" uniqueCount="56">
  <si>
    <t>DEMONSTRAÇÃO DOS RESULTADOS POR NATUREZAS</t>
  </si>
  <si>
    <t>Entidade: ACAPO</t>
  </si>
  <si>
    <t>Demonstração dos Resultados por Naturezas</t>
  </si>
  <si>
    <t>Período Findo em 31 de Dezembro de 2023</t>
  </si>
  <si>
    <t>UNIDADE MONETÁRIA (€)</t>
  </si>
  <si>
    <t>RENDIMENTOS E GASTOS</t>
  </si>
  <si>
    <t>NOTAS</t>
  </si>
  <si>
    <t>PERÍODOS</t>
  </si>
  <si>
    <t>Vendas e serviços prestados</t>
  </si>
  <si>
    <t xml:space="preserve">  - Vendas</t>
  </si>
  <si>
    <t xml:space="preserve">  - Prestação de serviços</t>
  </si>
  <si>
    <t xml:space="preserve">  - Comparticipação de Utentes</t>
  </si>
  <si>
    <t>Subsídios, doações e legados à exploração</t>
  </si>
  <si>
    <t xml:space="preserve">  - Segurança Social Acordos Atípicos</t>
  </si>
  <si>
    <t xml:space="preserve">  - Subsidio Funcionamento - Norma XXX</t>
  </si>
  <si>
    <t xml:space="preserve">  - CAVIS</t>
  </si>
  <si>
    <t xml:space="preserve">  - Seg. Social Subs. Extraordinários</t>
  </si>
  <si>
    <t xml:space="preserve">  - Outras Entidades Estado</t>
  </si>
  <si>
    <t xml:space="preserve">  - Formação Profissional</t>
  </si>
  <si>
    <t xml:space="preserve">  - Centro de Recursos (IAOQE,AC,APC)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</si>
  <si>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</si>
  <si>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</si>
  <si>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</si>
  <si>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</si>
  <si>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</si>
  <si>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</si>
  <si>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</si>
  <si>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</si>
  <si>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</si>
  <si>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</si>
  <si>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</si>
  <si>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</si>
  <si>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</si>
  <si>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</si>
  <si>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</si>
  <si>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</si>
  <si>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</si>
  <si>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</si>
  <si>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</si>
  <si>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Proveitos Jogos Santa Casa</t>
  </si>
  <si>
    <t>Aumentos / reduções de justo valor</t>
  </si>
  <si>
    <t>Outros rendimentos e ganhos</t>
  </si>
  <si>
    <t xml:space="preserve"> - INR Projecto </t>
  </si>
  <si>
    <t xml:space="preserve"> - INR - Apoio ao Funcionamento</t>
  </si>
  <si>
    <t xml:space="preserve"> - Outros Rendimentos e Ganhos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</si>
  <si>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</si>
  <si>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</si>
  <si>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</si>
  <si>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</si>
  <si>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</si>
  <si>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9, 14</t>
  </si>
  <si>
    <t>Juros e gastos similares suportados</t>
  </si>
  <si>
    <t>11, 14</t>
  </si>
  <si>
    <t>Resultado antes de impostos</t>
  </si>
  <si>
    <t>Imposto sobre o rendimento do período</t>
  </si>
  <si>
    <t>Resultado Líquido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</si>
</sst>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1" tint="0.14999847407452621"/>
      <name val="Bahnschrift Light"/>
      <family val="2"/>
    </font>
    <font>
      <sz val="11"/>
      <color theme="1" tint="0.14999847407452621"/>
      <name val="Bahnschrift Light SemiCondensed"/>
      <family val="2"/>
    </font>
    <font>
      <sz val="11"/>
      <color theme="1"/>
      <name val="Bahnschrift Light"/>
      <family val="2"/>
    </font>
    <font>
      <sz val="11"/>
      <color theme="1"/>
      <name val="Bahnschrift Light SemiCondensed"/>
      <family val="2"/>
    </font>
    <font>
      <b/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4" fillId="0" borderId="8" xfId="0" applyNumberFormat="1" applyFont="1" applyBorder="1"/>
    <xf numFmtId="0" fontId="5" fillId="0" borderId="9" xfId="0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4" fontId="4" fillId="0" borderId="11" xfId="0" applyNumberFormat="1" applyFont="1" applyBorder="1"/>
    <xf numFmtId="4" fontId="6" fillId="0" borderId="9" xfId="0" applyNumberFormat="1" applyFont="1" applyBorder="1"/>
    <xf numFmtId="4" fontId="0" fillId="0" borderId="0" xfId="0" applyNumberFormat="1"/>
    <xf numFmtId="4" fontId="8" fillId="0" borderId="9" xfId="0" applyNumberFormat="1" applyFont="1" applyBorder="1"/>
    <xf numFmtId="4" fontId="0" fillId="0" borderId="9" xfId="0" applyNumberFormat="1" applyBorder="1"/>
    <xf numFmtId="4" fontId="0" fillId="0" borderId="11" xfId="0" applyNumberFormat="1" applyBorder="1"/>
    <xf numFmtId="4" fontId="8" fillId="0" borderId="11" xfId="0" applyNumberFormat="1" applyFont="1" applyBorder="1"/>
    <xf numFmtId="4" fontId="0" fillId="2" borderId="12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0" fillId="0" borderId="2" xfId="0" applyNumberFormat="1" applyBorder="1"/>
    <xf numFmtId="4" fontId="0" fillId="0" borderId="8" xfId="0" applyNumberFormat="1" applyBorder="1"/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4" fontId="0" fillId="2" borderId="12" xfId="0" applyNumberFormat="1" applyFill="1" applyBorder="1"/>
    <xf numFmtId="4" fontId="0" fillId="2" borderId="5" xfId="0" applyNumberFormat="1" applyFill="1" applyBorder="1"/>
    <xf numFmtId="0" fontId="10" fillId="0" borderId="9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right"/>
    </xf>
    <xf numFmtId="4" fontId="0" fillId="0" borderId="0" xfId="0" applyNumberFormat="1" applyAlignment="1">
      <alignment horizontal="left"/>
    </xf>
    <xf numFmtId="0" fontId="5" fillId="0" borderId="6" xfId="0" applyFont="1" applyBorder="1"/>
    <xf numFmtId="0" fontId="0" fillId="0" borderId="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13" xfId="0" applyNumberFormat="1" applyBorder="1"/>
    <xf numFmtId="0" fontId="5" fillId="0" borderId="0" xfId="0" applyFont="1"/>
    <xf numFmtId="4" fontId="0" fillId="0" borderId="0" xfId="0" quotePrefix="1" applyNumberFormat="1"/>
    <xf numFmtId="4" fontId="7" fillId="0" borderId="11" xfId="0" applyNumberFormat="1" applyFont="1" applyBorder="1"/>
    <xf numFmtId="4" fontId="9" fillId="0" borderId="1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57150</xdr:colOff>
      <xdr:row>4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ACAPO\Documents\beta\Contabilidade\2023\dezembro\ACAPO%20para%20oc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raille"/>
      <sheetName val="g braille"/>
      <sheetName val="dr"/>
      <sheetName val="balanço"/>
    </sheetNames>
    <sheetDataSet>
      <sheetData sheetId="0"/>
      <sheetData sheetId="1">
        <row r="44">
          <cell r="E44">
            <v>19105.52</v>
          </cell>
        </row>
        <row r="53">
          <cell r="E53">
            <v>21949.13</v>
          </cell>
        </row>
        <row r="54">
          <cell r="E54">
            <v>6383.52</v>
          </cell>
        </row>
        <row r="55">
          <cell r="E55">
            <v>5521.21</v>
          </cell>
        </row>
        <row r="58">
          <cell r="E58">
            <v>10625.49</v>
          </cell>
        </row>
        <row r="59">
          <cell r="E59">
            <v>19372.419999999998</v>
          </cell>
        </row>
        <row r="60">
          <cell r="E60">
            <v>1529.14</v>
          </cell>
        </row>
        <row r="62">
          <cell r="E62">
            <v>29684.14</v>
          </cell>
        </row>
        <row r="63">
          <cell r="E63">
            <v>21789.06</v>
          </cell>
        </row>
        <row r="64">
          <cell r="E64">
            <v>7218.97</v>
          </cell>
        </row>
        <row r="91">
          <cell r="E91">
            <v>726875.54000000027</v>
          </cell>
        </row>
        <row r="95">
          <cell r="E95">
            <v>1683070.97</v>
          </cell>
        </row>
        <row r="96">
          <cell r="E96">
            <v>290972.44</v>
          </cell>
        </row>
        <row r="97">
          <cell r="E97">
            <v>25819.99</v>
          </cell>
        </row>
        <row r="98">
          <cell r="E98">
            <v>11496.15</v>
          </cell>
        </row>
        <row r="99">
          <cell r="E99">
            <v>5215</v>
          </cell>
        </row>
        <row r="100">
          <cell r="E100">
            <v>149380.21</v>
          </cell>
        </row>
        <row r="101">
          <cell r="E101">
            <v>1692.92</v>
          </cell>
        </row>
        <row r="102">
          <cell r="E102">
            <v>17073.16</v>
          </cell>
        </row>
        <row r="103">
          <cell r="E103">
            <v>928.3</v>
          </cell>
        </row>
        <row r="104">
          <cell r="E104">
            <v>432922.14</v>
          </cell>
        </row>
        <row r="105">
          <cell r="E105">
            <v>14274.47</v>
          </cell>
        </row>
        <row r="106">
          <cell r="E106">
            <v>4321</v>
          </cell>
        </row>
        <row r="107">
          <cell r="E107">
            <v>1211.04</v>
          </cell>
        </row>
        <row r="108">
          <cell r="E108">
            <v>2053.6999999999998</v>
          </cell>
        </row>
        <row r="109">
          <cell r="E109">
            <v>283.22000000000003</v>
          </cell>
        </row>
        <row r="114">
          <cell r="E114">
            <v>103488.25</v>
          </cell>
        </row>
        <row r="119">
          <cell r="E119">
            <v>13097.27</v>
          </cell>
        </row>
        <row r="120">
          <cell r="E120">
            <v>18.510000000000002</v>
          </cell>
        </row>
        <row r="121">
          <cell r="E121">
            <v>12627.93</v>
          </cell>
        </row>
        <row r="122">
          <cell r="E122">
            <v>83948.06</v>
          </cell>
        </row>
        <row r="123">
          <cell r="E123">
            <v>621.04999999999995</v>
          </cell>
        </row>
        <row r="124">
          <cell r="E124">
            <v>1804.12</v>
          </cell>
        </row>
        <row r="125">
          <cell r="E125">
            <v>50803.28</v>
          </cell>
        </row>
        <row r="126">
          <cell r="E126">
            <v>5431.86</v>
          </cell>
        </row>
        <row r="131">
          <cell r="E131">
            <v>9732.48</v>
          </cell>
        </row>
        <row r="132">
          <cell r="E132">
            <v>1219.75</v>
          </cell>
        </row>
        <row r="133">
          <cell r="E133">
            <v>12862.99</v>
          </cell>
        </row>
        <row r="134">
          <cell r="E134">
            <v>3.19</v>
          </cell>
        </row>
        <row r="135">
          <cell r="E135">
            <v>300.2</v>
          </cell>
        </row>
        <row r="136">
          <cell r="E136">
            <v>6347.76</v>
          </cell>
        </row>
        <row r="137">
          <cell r="E137">
            <v>4329.78</v>
          </cell>
        </row>
        <row r="142">
          <cell r="E142">
            <v>29769.77</v>
          </cell>
        </row>
        <row r="143">
          <cell r="E143">
            <v>7114.55</v>
          </cell>
        </row>
        <row r="148">
          <cell r="E148">
            <v>8352.989999999998</v>
          </cell>
        </row>
        <row r="149">
          <cell r="E149">
            <v>70255.25</v>
          </cell>
        </row>
        <row r="154">
          <cell r="E154">
            <v>1335411.73</v>
          </cell>
        </row>
        <row r="155">
          <cell r="E155">
            <v>806887.41</v>
          </cell>
        </row>
        <row r="156">
          <cell r="E156">
            <v>211566.69</v>
          </cell>
        </row>
        <row r="157">
          <cell r="E157">
            <v>22668.1</v>
          </cell>
        </row>
        <row r="158">
          <cell r="E158">
            <v>197014.3</v>
          </cell>
        </row>
        <row r="159">
          <cell r="E159">
            <v>34790.69</v>
          </cell>
        </row>
        <row r="160">
          <cell r="E160">
            <v>131171.20000000001</v>
          </cell>
        </row>
        <row r="161">
          <cell r="E161">
            <v>21184.53</v>
          </cell>
        </row>
        <row r="162">
          <cell r="E162">
            <v>30000</v>
          </cell>
        </row>
        <row r="163">
          <cell r="E163">
            <v>87068.95</v>
          </cell>
        </row>
        <row r="164">
          <cell r="E164">
            <v>94902.42</v>
          </cell>
        </row>
        <row r="169">
          <cell r="E169">
            <v>0</v>
          </cell>
        </row>
        <row r="174">
          <cell r="E174">
            <v>0.16</v>
          </cell>
        </row>
        <row r="179">
          <cell r="E179">
            <v>483</v>
          </cell>
        </row>
        <row r="180">
          <cell r="E180">
            <v>101596.88</v>
          </cell>
        </row>
        <row r="181">
          <cell r="E181">
            <v>138694.21</v>
          </cell>
        </row>
        <row r="182">
          <cell r="E182">
            <v>5563.78</v>
          </cell>
        </row>
        <row r="183">
          <cell r="E183">
            <v>4553.28</v>
          </cell>
        </row>
        <row r="184">
          <cell r="E184">
            <v>189480.57</v>
          </cell>
        </row>
        <row r="185">
          <cell r="E185">
            <v>26278.22</v>
          </cell>
        </row>
        <row r="186">
          <cell r="E186">
            <v>18683.560000000001</v>
          </cell>
        </row>
        <row r="187">
          <cell r="E187">
            <v>4032.31</v>
          </cell>
        </row>
        <row r="192">
          <cell r="E19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98"/>
  <sheetViews>
    <sheetView tabSelected="1" topLeftCell="A48" workbookViewId="0">
      <selection activeCell="Y54" sqref="Y54"/>
    </sheetView>
  </sheetViews>
  <sheetFormatPr defaultRowHeight="15" x14ac:dyDescent="0.25"/>
  <cols>
    <col min="7" max="7" width="9.140625" style="4"/>
    <col min="8" max="8" width="17.140625" customWidth="1"/>
    <col min="9" max="9" width="17.85546875" customWidth="1"/>
    <col min="10" max="10" width="13.140625" hidden="1" customWidth="1"/>
    <col min="11" max="11" width="14.42578125" hidden="1" customWidth="1"/>
    <col min="12" max="12" width="19.85546875" customWidth="1"/>
    <col min="14" max="14" width="14.85546875" customWidth="1"/>
    <col min="15" max="15" width="10.7109375" bestFit="1" customWidth="1"/>
    <col min="264" max="264" width="17.140625" customWidth="1"/>
    <col min="265" max="265" width="17.85546875" customWidth="1"/>
    <col min="266" max="267" width="0" hidden="1" customWidth="1"/>
    <col min="268" max="268" width="19.85546875" customWidth="1"/>
    <col min="270" max="270" width="14.85546875" customWidth="1"/>
    <col min="271" max="271" width="10.7109375" bestFit="1" customWidth="1"/>
    <col min="520" max="520" width="17.140625" customWidth="1"/>
    <col min="521" max="521" width="17.85546875" customWidth="1"/>
    <col min="522" max="523" width="0" hidden="1" customWidth="1"/>
    <col min="524" max="524" width="19.85546875" customWidth="1"/>
    <col min="526" max="526" width="14.85546875" customWidth="1"/>
    <col min="527" max="527" width="10.7109375" bestFit="1" customWidth="1"/>
    <col min="776" max="776" width="17.140625" customWidth="1"/>
    <col min="777" max="777" width="17.85546875" customWidth="1"/>
    <col min="778" max="779" width="0" hidden="1" customWidth="1"/>
    <col min="780" max="780" width="19.85546875" customWidth="1"/>
    <col min="782" max="782" width="14.85546875" customWidth="1"/>
    <col min="783" max="783" width="10.7109375" bestFit="1" customWidth="1"/>
    <col min="1032" max="1032" width="17.140625" customWidth="1"/>
    <col min="1033" max="1033" width="17.85546875" customWidth="1"/>
    <col min="1034" max="1035" width="0" hidden="1" customWidth="1"/>
    <col min="1036" max="1036" width="19.85546875" customWidth="1"/>
    <col min="1038" max="1038" width="14.85546875" customWidth="1"/>
    <col min="1039" max="1039" width="10.7109375" bestFit="1" customWidth="1"/>
    <col min="1288" max="1288" width="17.140625" customWidth="1"/>
    <col min="1289" max="1289" width="17.85546875" customWidth="1"/>
    <col min="1290" max="1291" width="0" hidden="1" customWidth="1"/>
    <col min="1292" max="1292" width="19.85546875" customWidth="1"/>
    <col min="1294" max="1294" width="14.85546875" customWidth="1"/>
    <col min="1295" max="1295" width="10.7109375" bestFit="1" customWidth="1"/>
    <col min="1544" max="1544" width="17.140625" customWidth="1"/>
    <col min="1545" max="1545" width="17.85546875" customWidth="1"/>
    <col min="1546" max="1547" width="0" hidden="1" customWidth="1"/>
    <col min="1548" max="1548" width="19.85546875" customWidth="1"/>
    <col min="1550" max="1550" width="14.85546875" customWidth="1"/>
    <col min="1551" max="1551" width="10.7109375" bestFit="1" customWidth="1"/>
    <col min="1800" max="1800" width="17.140625" customWidth="1"/>
    <col min="1801" max="1801" width="17.85546875" customWidth="1"/>
    <col min="1802" max="1803" width="0" hidden="1" customWidth="1"/>
    <col min="1804" max="1804" width="19.85546875" customWidth="1"/>
    <col min="1806" max="1806" width="14.85546875" customWidth="1"/>
    <col min="1807" max="1807" width="10.7109375" bestFit="1" customWidth="1"/>
    <col min="2056" max="2056" width="17.140625" customWidth="1"/>
    <col min="2057" max="2057" width="17.85546875" customWidth="1"/>
    <col min="2058" max="2059" width="0" hidden="1" customWidth="1"/>
    <col min="2060" max="2060" width="19.85546875" customWidth="1"/>
    <col min="2062" max="2062" width="14.85546875" customWidth="1"/>
    <col min="2063" max="2063" width="10.7109375" bestFit="1" customWidth="1"/>
    <col min="2312" max="2312" width="17.140625" customWidth="1"/>
    <col min="2313" max="2313" width="17.85546875" customWidth="1"/>
    <col min="2314" max="2315" width="0" hidden="1" customWidth="1"/>
    <col min="2316" max="2316" width="19.85546875" customWidth="1"/>
    <col min="2318" max="2318" width="14.85546875" customWidth="1"/>
    <col min="2319" max="2319" width="10.7109375" bestFit="1" customWidth="1"/>
    <col min="2568" max="2568" width="17.140625" customWidth="1"/>
    <col min="2569" max="2569" width="17.85546875" customWidth="1"/>
    <col min="2570" max="2571" width="0" hidden="1" customWidth="1"/>
    <col min="2572" max="2572" width="19.85546875" customWidth="1"/>
    <col min="2574" max="2574" width="14.85546875" customWidth="1"/>
    <col min="2575" max="2575" width="10.7109375" bestFit="1" customWidth="1"/>
    <col min="2824" max="2824" width="17.140625" customWidth="1"/>
    <col min="2825" max="2825" width="17.85546875" customWidth="1"/>
    <col min="2826" max="2827" width="0" hidden="1" customWidth="1"/>
    <col min="2828" max="2828" width="19.85546875" customWidth="1"/>
    <col min="2830" max="2830" width="14.85546875" customWidth="1"/>
    <col min="2831" max="2831" width="10.7109375" bestFit="1" customWidth="1"/>
    <col min="3080" max="3080" width="17.140625" customWidth="1"/>
    <col min="3081" max="3081" width="17.85546875" customWidth="1"/>
    <col min="3082" max="3083" width="0" hidden="1" customWidth="1"/>
    <col min="3084" max="3084" width="19.85546875" customWidth="1"/>
    <col min="3086" max="3086" width="14.85546875" customWidth="1"/>
    <col min="3087" max="3087" width="10.7109375" bestFit="1" customWidth="1"/>
    <col min="3336" max="3336" width="17.140625" customWidth="1"/>
    <col min="3337" max="3337" width="17.85546875" customWidth="1"/>
    <col min="3338" max="3339" width="0" hidden="1" customWidth="1"/>
    <col min="3340" max="3340" width="19.85546875" customWidth="1"/>
    <col min="3342" max="3342" width="14.85546875" customWidth="1"/>
    <col min="3343" max="3343" width="10.7109375" bestFit="1" customWidth="1"/>
    <col min="3592" max="3592" width="17.140625" customWidth="1"/>
    <col min="3593" max="3593" width="17.85546875" customWidth="1"/>
    <col min="3594" max="3595" width="0" hidden="1" customWidth="1"/>
    <col min="3596" max="3596" width="19.85546875" customWidth="1"/>
    <col min="3598" max="3598" width="14.85546875" customWidth="1"/>
    <col min="3599" max="3599" width="10.7109375" bestFit="1" customWidth="1"/>
    <col min="3848" max="3848" width="17.140625" customWidth="1"/>
    <col min="3849" max="3849" width="17.85546875" customWidth="1"/>
    <col min="3850" max="3851" width="0" hidden="1" customWidth="1"/>
    <col min="3852" max="3852" width="19.85546875" customWidth="1"/>
    <col min="3854" max="3854" width="14.85546875" customWidth="1"/>
    <col min="3855" max="3855" width="10.7109375" bestFit="1" customWidth="1"/>
    <col min="4104" max="4104" width="17.140625" customWidth="1"/>
    <col min="4105" max="4105" width="17.85546875" customWidth="1"/>
    <col min="4106" max="4107" width="0" hidden="1" customWidth="1"/>
    <col min="4108" max="4108" width="19.85546875" customWidth="1"/>
    <col min="4110" max="4110" width="14.85546875" customWidth="1"/>
    <col min="4111" max="4111" width="10.7109375" bestFit="1" customWidth="1"/>
    <col min="4360" max="4360" width="17.140625" customWidth="1"/>
    <col min="4361" max="4361" width="17.85546875" customWidth="1"/>
    <col min="4362" max="4363" width="0" hidden="1" customWidth="1"/>
    <col min="4364" max="4364" width="19.85546875" customWidth="1"/>
    <col min="4366" max="4366" width="14.85546875" customWidth="1"/>
    <col min="4367" max="4367" width="10.7109375" bestFit="1" customWidth="1"/>
    <col min="4616" max="4616" width="17.140625" customWidth="1"/>
    <col min="4617" max="4617" width="17.85546875" customWidth="1"/>
    <col min="4618" max="4619" width="0" hidden="1" customWidth="1"/>
    <col min="4620" max="4620" width="19.85546875" customWidth="1"/>
    <col min="4622" max="4622" width="14.85546875" customWidth="1"/>
    <col min="4623" max="4623" width="10.7109375" bestFit="1" customWidth="1"/>
    <col min="4872" max="4872" width="17.140625" customWidth="1"/>
    <col min="4873" max="4873" width="17.85546875" customWidth="1"/>
    <col min="4874" max="4875" width="0" hidden="1" customWidth="1"/>
    <col min="4876" max="4876" width="19.85546875" customWidth="1"/>
    <col min="4878" max="4878" width="14.85546875" customWidth="1"/>
    <col min="4879" max="4879" width="10.7109375" bestFit="1" customWidth="1"/>
    <col min="5128" max="5128" width="17.140625" customWidth="1"/>
    <col min="5129" max="5129" width="17.85546875" customWidth="1"/>
    <col min="5130" max="5131" width="0" hidden="1" customWidth="1"/>
    <col min="5132" max="5132" width="19.85546875" customWidth="1"/>
    <col min="5134" max="5134" width="14.85546875" customWidth="1"/>
    <col min="5135" max="5135" width="10.7109375" bestFit="1" customWidth="1"/>
    <col min="5384" max="5384" width="17.140625" customWidth="1"/>
    <col min="5385" max="5385" width="17.85546875" customWidth="1"/>
    <col min="5386" max="5387" width="0" hidden="1" customWidth="1"/>
    <col min="5388" max="5388" width="19.85546875" customWidth="1"/>
    <col min="5390" max="5390" width="14.85546875" customWidth="1"/>
    <col min="5391" max="5391" width="10.7109375" bestFit="1" customWidth="1"/>
    <col min="5640" max="5640" width="17.140625" customWidth="1"/>
    <col min="5641" max="5641" width="17.85546875" customWidth="1"/>
    <col min="5642" max="5643" width="0" hidden="1" customWidth="1"/>
    <col min="5644" max="5644" width="19.85546875" customWidth="1"/>
    <col min="5646" max="5646" width="14.85546875" customWidth="1"/>
    <col min="5647" max="5647" width="10.7109375" bestFit="1" customWidth="1"/>
    <col min="5896" max="5896" width="17.140625" customWidth="1"/>
    <col min="5897" max="5897" width="17.85546875" customWidth="1"/>
    <col min="5898" max="5899" width="0" hidden="1" customWidth="1"/>
    <col min="5900" max="5900" width="19.85546875" customWidth="1"/>
    <col min="5902" max="5902" width="14.85546875" customWidth="1"/>
    <col min="5903" max="5903" width="10.7109375" bestFit="1" customWidth="1"/>
    <col min="6152" max="6152" width="17.140625" customWidth="1"/>
    <col min="6153" max="6153" width="17.85546875" customWidth="1"/>
    <col min="6154" max="6155" width="0" hidden="1" customWidth="1"/>
    <col min="6156" max="6156" width="19.85546875" customWidth="1"/>
    <col min="6158" max="6158" width="14.85546875" customWidth="1"/>
    <col min="6159" max="6159" width="10.7109375" bestFit="1" customWidth="1"/>
    <col min="6408" max="6408" width="17.140625" customWidth="1"/>
    <col min="6409" max="6409" width="17.85546875" customWidth="1"/>
    <col min="6410" max="6411" width="0" hidden="1" customWidth="1"/>
    <col min="6412" max="6412" width="19.85546875" customWidth="1"/>
    <col min="6414" max="6414" width="14.85546875" customWidth="1"/>
    <col min="6415" max="6415" width="10.7109375" bestFit="1" customWidth="1"/>
    <col min="6664" max="6664" width="17.140625" customWidth="1"/>
    <col min="6665" max="6665" width="17.85546875" customWidth="1"/>
    <col min="6666" max="6667" width="0" hidden="1" customWidth="1"/>
    <col min="6668" max="6668" width="19.85546875" customWidth="1"/>
    <col min="6670" max="6670" width="14.85546875" customWidth="1"/>
    <col min="6671" max="6671" width="10.7109375" bestFit="1" customWidth="1"/>
    <col min="6920" max="6920" width="17.140625" customWidth="1"/>
    <col min="6921" max="6921" width="17.85546875" customWidth="1"/>
    <col min="6922" max="6923" width="0" hidden="1" customWidth="1"/>
    <col min="6924" max="6924" width="19.85546875" customWidth="1"/>
    <col min="6926" max="6926" width="14.85546875" customWidth="1"/>
    <col min="6927" max="6927" width="10.7109375" bestFit="1" customWidth="1"/>
    <col min="7176" max="7176" width="17.140625" customWidth="1"/>
    <col min="7177" max="7177" width="17.85546875" customWidth="1"/>
    <col min="7178" max="7179" width="0" hidden="1" customWidth="1"/>
    <col min="7180" max="7180" width="19.85546875" customWidth="1"/>
    <col min="7182" max="7182" width="14.85546875" customWidth="1"/>
    <col min="7183" max="7183" width="10.7109375" bestFit="1" customWidth="1"/>
    <col min="7432" max="7432" width="17.140625" customWidth="1"/>
    <col min="7433" max="7433" width="17.85546875" customWidth="1"/>
    <col min="7434" max="7435" width="0" hidden="1" customWidth="1"/>
    <col min="7436" max="7436" width="19.85546875" customWidth="1"/>
    <col min="7438" max="7438" width="14.85546875" customWidth="1"/>
    <col min="7439" max="7439" width="10.7109375" bestFit="1" customWidth="1"/>
    <col min="7688" max="7688" width="17.140625" customWidth="1"/>
    <col min="7689" max="7689" width="17.85546875" customWidth="1"/>
    <col min="7690" max="7691" width="0" hidden="1" customWidth="1"/>
    <col min="7692" max="7692" width="19.85546875" customWidth="1"/>
    <col min="7694" max="7694" width="14.85546875" customWidth="1"/>
    <col min="7695" max="7695" width="10.7109375" bestFit="1" customWidth="1"/>
    <col min="7944" max="7944" width="17.140625" customWidth="1"/>
    <col min="7945" max="7945" width="17.85546875" customWidth="1"/>
    <col min="7946" max="7947" width="0" hidden="1" customWidth="1"/>
    <col min="7948" max="7948" width="19.85546875" customWidth="1"/>
    <col min="7950" max="7950" width="14.85546875" customWidth="1"/>
    <col min="7951" max="7951" width="10.7109375" bestFit="1" customWidth="1"/>
    <col min="8200" max="8200" width="17.140625" customWidth="1"/>
    <col min="8201" max="8201" width="17.85546875" customWidth="1"/>
    <col min="8202" max="8203" width="0" hidden="1" customWidth="1"/>
    <col min="8204" max="8204" width="19.85546875" customWidth="1"/>
    <col min="8206" max="8206" width="14.85546875" customWidth="1"/>
    <col min="8207" max="8207" width="10.7109375" bestFit="1" customWidth="1"/>
    <col min="8456" max="8456" width="17.140625" customWidth="1"/>
    <col min="8457" max="8457" width="17.85546875" customWidth="1"/>
    <col min="8458" max="8459" width="0" hidden="1" customWidth="1"/>
    <col min="8460" max="8460" width="19.85546875" customWidth="1"/>
    <col min="8462" max="8462" width="14.85546875" customWidth="1"/>
    <col min="8463" max="8463" width="10.7109375" bestFit="1" customWidth="1"/>
    <col min="8712" max="8712" width="17.140625" customWidth="1"/>
    <col min="8713" max="8713" width="17.85546875" customWidth="1"/>
    <col min="8714" max="8715" width="0" hidden="1" customWidth="1"/>
    <col min="8716" max="8716" width="19.85546875" customWidth="1"/>
    <col min="8718" max="8718" width="14.85546875" customWidth="1"/>
    <col min="8719" max="8719" width="10.7109375" bestFit="1" customWidth="1"/>
    <col min="8968" max="8968" width="17.140625" customWidth="1"/>
    <col min="8969" max="8969" width="17.85546875" customWidth="1"/>
    <col min="8970" max="8971" width="0" hidden="1" customWidth="1"/>
    <col min="8972" max="8972" width="19.85546875" customWidth="1"/>
    <col min="8974" max="8974" width="14.85546875" customWidth="1"/>
    <col min="8975" max="8975" width="10.7109375" bestFit="1" customWidth="1"/>
    <col min="9224" max="9224" width="17.140625" customWidth="1"/>
    <col min="9225" max="9225" width="17.85546875" customWidth="1"/>
    <col min="9226" max="9227" width="0" hidden="1" customWidth="1"/>
    <col min="9228" max="9228" width="19.85546875" customWidth="1"/>
    <col min="9230" max="9230" width="14.85546875" customWidth="1"/>
    <col min="9231" max="9231" width="10.7109375" bestFit="1" customWidth="1"/>
    <col min="9480" max="9480" width="17.140625" customWidth="1"/>
    <col min="9481" max="9481" width="17.85546875" customWidth="1"/>
    <col min="9482" max="9483" width="0" hidden="1" customWidth="1"/>
    <col min="9484" max="9484" width="19.85546875" customWidth="1"/>
    <col min="9486" max="9486" width="14.85546875" customWidth="1"/>
    <col min="9487" max="9487" width="10.7109375" bestFit="1" customWidth="1"/>
    <col min="9736" max="9736" width="17.140625" customWidth="1"/>
    <col min="9737" max="9737" width="17.85546875" customWidth="1"/>
    <col min="9738" max="9739" width="0" hidden="1" customWidth="1"/>
    <col min="9740" max="9740" width="19.85546875" customWidth="1"/>
    <col min="9742" max="9742" width="14.85546875" customWidth="1"/>
    <col min="9743" max="9743" width="10.7109375" bestFit="1" customWidth="1"/>
    <col min="9992" max="9992" width="17.140625" customWidth="1"/>
    <col min="9993" max="9993" width="17.85546875" customWidth="1"/>
    <col min="9994" max="9995" width="0" hidden="1" customWidth="1"/>
    <col min="9996" max="9996" width="19.85546875" customWidth="1"/>
    <col min="9998" max="9998" width="14.85546875" customWidth="1"/>
    <col min="9999" max="9999" width="10.7109375" bestFit="1" customWidth="1"/>
    <col min="10248" max="10248" width="17.140625" customWidth="1"/>
    <col min="10249" max="10249" width="17.85546875" customWidth="1"/>
    <col min="10250" max="10251" width="0" hidden="1" customWidth="1"/>
    <col min="10252" max="10252" width="19.85546875" customWidth="1"/>
    <col min="10254" max="10254" width="14.85546875" customWidth="1"/>
    <col min="10255" max="10255" width="10.7109375" bestFit="1" customWidth="1"/>
    <col min="10504" max="10504" width="17.140625" customWidth="1"/>
    <col min="10505" max="10505" width="17.85546875" customWidth="1"/>
    <col min="10506" max="10507" width="0" hidden="1" customWidth="1"/>
    <col min="10508" max="10508" width="19.85546875" customWidth="1"/>
    <col min="10510" max="10510" width="14.85546875" customWidth="1"/>
    <col min="10511" max="10511" width="10.7109375" bestFit="1" customWidth="1"/>
    <col min="10760" max="10760" width="17.140625" customWidth="1"/>
    <col min="10761" max="10761" width="17.85546875" customWidth="1"/>
    <col min="10762" max="10763" width="0" hidden="1" customWidth="1"/>
    <col min="10764" max="10764" width="19.85546875" customWidth="1"/>
    <col min="10766" max="10766" width="14.85546875" customWidth="1"/>
    <col min="10767" max="10767" width="10.7109375" bestFit="1" customWidth="1"/>
    <col min="11016" max="11016" width="17.140625" customWidth="1"/>
    <col min="11017" max="11017" width="17.85546875" customWidth="1"/>
    <col min="11018" max="11019" width="0" hidden="1" customWidth="1"/>
    <col min="11020" max="11020" width="19.85546875" customWidth="1"/>
    <col min="11022" max="11022" width="14.85546875" customWidth="1"/>
    <col min="11023" max="11023" width="10.7109375" bestFit="1" customWidth="1"/>
    <col min="11272" max="11272" width="17.140625" customWidth="1"/>
    <col min="11273" max="11273" width="17.85546875" customWidth="1"/>
    <col min="11274" max="11275" width="0" hidden="1" customWidth="1"/>
    <col min="11276" max="11276" width="19.85546875" customWidth="1"/>
    <col min="11278" max="11278" width="14.85546875" customWidth="1"/>
    <col min="11279" max="11279" width="10.7109375" bestFit="1" customWidth="1"/>
    <col min="11528" max="11528" width="17.140625" customWidth="1"/>
    <col min="11529" max="11529" width="17.85546875" customWidth="1"/>
    <col min="11530" max="11531" width="0" hidden="1" customWidth="1"/>
    <col min="11532" max="11532" width="19.85546875" customWidth="1"/>
    <col min="11534" max="11534" width="14.85546875" customWidth="1"/>
    <col min="11535" max="11535" width="10.7109375" bestFit="1" customWidth="1"/>
    <col min="11784" max="11784" width="17.140625" customWidth="1"/>
    <col min="11785" max="11785" width="17.85546875" customWidth="1"/>
    <col min="11786" max="11787" width="0" hidden="1" customWidth="1"/>
    <col min="11788" max="11788" width="19.85546875" customWidth="1"/>
    <col min="11790" max="11790" width="14.85546875" customWidth="1"/>
    <col min="11791" max="11791" width="10.7109375" bestFit="1" customWidth="1"/>
    <col min="12040" max="12040" width="17.140625" customWidth="1"/>
    <col min="12041" max="12041" width="17.85546875" customWidth="1"/>
    <col min="12042" max="12043" width="0" hidden="1" customWidth="1"/>
    <col min="12044" max="12044" width="19.85546875" customWidth="1"/>
    <col min="12046" max="12046" width="14.85546875" customWidth="1"/>
    <col min="12047" max="12047" width="10.7109375" bestFit="1" customWidth="1"/>
    <col min="12296" max="12296" width="17.140625" customWidth="1"/>
    <col min="12297" max="12297" width="17.85546875" customWidth="1"/>
    <col min="12298" max="12299" width="0" hidden="1" customWidth="1"/>
    <col min="12300" max="12300" width="19.85546875" customWidth="1"/>
    <col min="12302" max="12302" width="14.85546875" customWidth="1"/>
    <col min="12303" max="12303" width="10.7109375" bestFit="1" customWidth="1"/>
    <col min="12552" max="12552" width="17.140625" customWidth="1"/>
    <col min="12553" max="12553" width="17.85546875" customWidth="1"/>
    <col min="12554" max="12555" width="0" hidden="1" customWidth="1"/>
    <col min="12556" max="12556" width="19.85546875" customWidth="1"/>
    <col min="12558" max="12558" width="14.85546875" customWidth="1"/>
    <col min="12559" max="12559" width="10.7109375" bestFit="1" customWidth="1"/>
    <col min="12808" max="12808" width="17.140625" customWidth="1"/>
    <col min="12809" max="12809" width="17.85546875" customWidth="1"/>
    <col min="12810" max="12811" width="0" hidden="1" customWidth="1"/>
    <col min="12812" max="12812" width="19.85546875" customWidth="1"/>
    <col min="12814" max="12814" width="14.85546875" customWidth="1"/>
    <col min="12815" max="12815" width="10.7109375" bestFit="1" customWidth="1"/>
    <col min="13064" max="13064" width="17.140625" customWidth="1"/>
    <col min="13065" max="13065" width="17.85546875" customWidth="1"/>
    <col min="13066" max="13067" width="0" hidden="1" customWidth="1"/>
    <col min="13068" max="13068" width="19.85546875" customWidth="1"/>
    <col min="13070" max="13070" width="14.85546875" customWidth="1"/>
    <col min="13071" max="13071" width="10.7109375" bestFit="1" customWidth="1"/>
    <col min="13320" max="13320" width="17.140625" customWidth="1"/>
    <col min="13321" max="13321" width="17.85546875" customWidth="1"/>
    <col min="13322" max="13323" width="0" hidden="1" customWidth="1"/>
    <col min="13324" max="13324" width="19.85546875" customWidth="1"/>
    <col min="13326" max="13326" width="14.85546875" customWidth="1"/>
    <col min="13327" max="13327" width="10.7109375" bestFit="1" customWidth="1"/>
    <col min="13576" max="13576" width="17.140625" customWidth="1"/>
    <col min="13577" max="13577" width="17.85546875" customWidth="1"/>
    <col min="13578" max="13579" width="0" hidden="1" customWidth="1"/>
    <col min="13580" max="13580" width="19.85546875" customWidth="1"/>
    <col min="13582" max="13582" width="14.85546875" customWidth="1"/>
    <col min="13583" max="13583" width="10.7109375" bestFit="1" customWidth="1"/>
    <col min="13832" max="13832" width="17.140625" customWidth="1"/>
    <col min="13833" max="13833" width="17.85546875" customWidth="1"/>
    <col min="13834" max="13835" width="0" hidden="1" customWidth="1"/>
    <col min="13836" max="13836" width="19.85546875" customWidth="1"/>
    <col min="13838" max="13838" width="14.85546875" customWidth="1"/>
    <col min="13839" max="13839" width="10.7109375" bestFit="1" customWidth="1"/>
    <col min="14088" max="14088" width="17.140625" customWidth="1"/>
    <col min="14089" max="14089" width="17.85546875" customWidth="1"/>
    <col min="14090" max="14091" width="0" hidden="1" customWidth="1"/>
    <col min="14092" max="14092" width="19.85546875" customWidth="1"/>
    <col min="14094" max="14094" width="14.85546875" customWidth="1"/>
    <col min="14095" max="14095" width="10.7109375" bestFit="1" customWidth="1"/>
    <col min="14344" max="14344" width="17.140625" customWidth="1"/>
    <col min="14345" max="14345" width="17.85546875" customWidth="1"/>
    <col min="14346" max="14347" width="0" hidden="1" customWidth="1"/>
    <col min="14348" max="14348" width="19.85546875" customWidth="1"/>
    <col min="14350" max="14350" width="14.85546875" customWidth="1"/>
    <col min="14351" max="14351" width="10.7109375" bestFit="1" customWidth="1"/>
    <col min="14600" max="14600" width="17.140625" customWidth="1"/>
    <col min="14601" max="14601" width="17.85546875" customWidth="1"/>
    <col min="14602" max="14603" width="0" hidden="1" customWidth="1"/>
    <col min="14604" max="14604" width="19.85546875" customWidth="1"/>
    <col min="14606" max="14606" width="14.85546875" customWidth="1"/>
    <col min="14607" max="14607" width="10.7109375" bestFit="1" customWidth="1"/>
    <col min="14856" max="14856" width="17.140625" customWidth="1"/>
    <col min="14857" max="14857" width="17.85546875" customWidth="1"/>
    <col min="14858" max="14859" width="0" hidden="1" customWidth="1"/>
    <col min="14860" max="14860" width="19.85546875" customWidth="1"/>
    <col min="14862" max="14862" width="14.85546875" customWidth="1"/>
    <col min="14863" max="14863" width="10.7109375" bestFit="1" customWidth="1"/>
    <col min="15112" max="15112" width="17.140625" customWidth="1"/>
    <col min="15113" max="15113" width="17.85546875" customWidth="1"/>
    <col min="15114" max="15115" width="0" hidden="1" customWidth="1"/>
    <col min="15116" max="15116" width="19.85546875" customWidth="1"/>
    <col min="15118" max="15118" width="14.85546875" customWidth="1"/>
    <col min="15119" max="15119" width="10.7109375" bestFit="1" customWidth="1"/>
    <col min="15368" max="15368" width="17.140625" customWidth="1"/>
    <col min="15369" max="15369" width="17.85546875" customWidth="1"/>
    <col min="15370" max="15371" width="0" hidden="1" customWidth="1"/>
    <col min="15372" max="15372" width="19.85546875" customWidth="1"/>
    <col min="15374" max="15374" width="14.85546875" customWidth="1"/>
    <col min="15375" max="15375" width="10.7109375" bestFit="1" customWidth="1"/>
    <col min="15624" max="15624" width="17.140625" customWidth="1"/>
    <col min="15625" max="15625" width="17.85546875" customWidth="1"/>
    <col min="15626" max="15627" width="0" hidden="1" customWidth="1"/>
    <col min="15628" max="15628" width="19.85546875" customWidth="1"/>
    <col min="15630" max="15630" width="14.85546875" customWidth="1"/>
    <col min="15631" max="15631" width="10.7109375" bestFit="1" customWidth="1"/>
    <col min="15880" max="15880" width="17.140625" customWidth="1"/>
    <col min="15881" max="15881" width="17.85546875" customWidth="1"/>
    <col min="15882" max="15883" width="0" hidden="1" customWidth="1"/>
    <col min="15884" max="15884" width="19.85546875" customWidth="1"/>
    <col min="15886" max="15886" width="14.85546875" customWidth="1"/>
    <col min="15887" max="15887" width="10.7109375" bestFit="1" customWidth="1"/>
    <col min="16136" max="16136" width="17.140625" customWidth="1"/>
    <col min="16137" max="16137" width="17.85546875" customWidth="1"/>
    <col min="16138" max="16139" width="0" hidden="1" customWidth="1"/>
    <col min="16140" max="16140" width="19.85546875" customWidth="1"/>
    <col min="16142" max="16142" width="14.85546875" customWidth="1"/>
    <col min="16143" max="16143" width="10.7109375" bestFit="1" customWidth="1"/>
  </cols>
  <sheetData>
    <row r="5" spans="1:14" x14ac:dyDescent="0.25">
      <c r="A5" s="1"/>
      <c r="B5" s="1"/>
      <c r="C5" s="1"/>
      <c r="D5" s="1"/>
      <c r="E5" s="1"/>
      <c r="F5" s="1"/>
      <c r="G5" s="2"/>
      <c r="H5" s="1"/>
      <c r="I5" s="1"/>
    </row>
    <row r="6" spans="1:14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</row>
    <row r="7" spans="1:14" x14ac:dyDescent="0.25">
      <c r="A7" s="1"/>
      <c r="B7" s="1"/>
      <c r="C7" s="1"/>
      <c r="D7" s="1"/>
      <c r="E7" s="1"/>
      <c r="F7" s="1"/>
      <c r="G7" s="2"/>
      <c r="H7" s="1"/>
      <c r="I7" s="1"/>
    </row>
    <row r="8" spans="1:14" x14ac:dyDescent="0.25">
      <c r="A8" s="1"/>
      <c r="B8" s="1"/>
      <c r="C8" s="1"/>
      <c r="D8" s="1"/>
      <c r="E8" s="1"/>
      <c r="F8" s="1"/>
      <c r="G8" s="2"/>
      <c r="H8" s="1"/>
      <c r="I8" s="1"/>
    </row>
    <row r="9" spans="1:14" x14ac:dyDescent="0.25">
      <c r="A9" s="1" t="s">
        <v>1</v>
      </c>
      <c r="B9" s="1"/>
      <c r="C9" s="1"/>
      <c r="D9" s="1"/>
      <c r="E9" s="1"/>
      <c r="F9" s="1"/>
      <c r="G9" s="2"/>
      <c r="H9" s="1"/>
      <c r="I9" s="1"/>
    </row>
    <row r="10" spans="1:14" x14ac:dyDescent="0.25">
      <c r="A10" s="1" t="s">
        <v>2</v>
      </c>
      <c r="B10" s="1"/>
      <c r="C10" s="1"/>
      <c r="D10" s="1"/>
      <c r="E10" s="1"/>
      <c r="F10" s="1"/>
      <c r="G10" s="2"/>
      <c r="H10" s="1"/>
      <c r="I10" s="1"/>
    </row>
    <row r="11" spans="1:14" x14ac:dyDescent="0.25">
      <c r="A11" s="46" t="s">
        <v>3</v>
      </c>
      <c r="B11" s="46"/>
      <c r="C11" s="46"/>
      <c r="D11" s="46"/>
      <c r="E11" s="46"/>
      <c r="F11" s="46"/>
      <c r="G11" s="47" t="s">
        <v>4</v>
      </c>
      <c r="H11" s="47"/>
      <c r="I11" s="47"/>
    </row>
    <row r="12" spans="1:14" x14ac:dyDescent="0.25">
      <c r="A12" s="48" t="s">
        <v>5</v>
      </c>
      <c r="B12" s="49"/>
      <c r="C12" s="49"/>
      <c r="D12" s="49"/>
      <c r="E12" s="49"/>
      <c r="F12" s="50"/>
      <c r="G12" s="54" t="s">
        <v>6</v>
      </c>
      <c r="H12" s="55" t="s">
        <v>7</v>
      </c>
      <c r="I12" s="55"/>
    </row>
    <row r="13" spans="1:14" x14ac:dyDescent="0.25">
      <c r="A13" s="51"/>
      <c r="B13" s="52"/>
      <c r="C13" s="52"/>
      <c r="D13" s="52"/>
      <c r="E13" s="52"/>
      <c r="F13" s="53"/>
      <c r="G13" s="54"/>
      <c r="H13" s="3">
        <v>2023</v>
      </c>
      <c r="I13" s="3">
        <v>2022</v>
      </c>
    </row>
    <row r="14" spans="1:14" x14ac:dyDescent="0.25">
      <c r="A14" s="39"/>
      <c r="B14" s="40"/>
      <c r="C14" s="40"/>
      <c r="D14" s="40"/>
      <c r="E14" s="40"/>
      <c r="F14" s="41"/>
      <c r="H14" s="5"/>
      <c r="I14" s="5"/>
    </row>
    <row r="15" spans="1:14" x14ac:dyDescent="0.25">
      <c r="A15" s="6" t="s">
        <v>8</v>
      </c>
      <c r="F15" s="7"/>
      <c r="G15" s="8"/>
      <c r="H15" s="9"/>
      <c r="I15" s="9"/>
    </row>
    <row r="16" spans="1:14" x14ac:dyDescent="0.25">
      <c r="A16" s="6" t="s">
        <v>9</v>
      </c>
      <c r="B16" s="1"/>
      <c r="C16" s="1"/>
      <c r="D16" s="1"/>
      <c r="E16" s="1"/>
      <c r="F16" s="7"/>
      <c r="G16" s="8">
        <v>9</v>
      </c>
      <c r="H16" s="10">
        <f>+'[1]g braille'!E142+'[1]g braille'!E143</f>
        <v>36884.32</v>
      </c>
      <c r="I16" s="37">
        <v>40825.35</v>
      </c>
      <c r="L16" s="36"/>
      <c r="N16" s="11"/>
    </row>
    <row r="17" spans="1:14" x14ac:dyDescent="0.25">
      <c r="A17" s="6" t="s">
        <v>10</v>
      </c>
      <c r="F17" s="7"/>
      <c r="G17" s="8">
        <v>9</v>
      </c>
      <c r="H17" s="12">
        <f>+'[1]g braille'!E148</f>
        <v>8352.989999999998</v>
      </c>
      <c r="I17" s="38">
        <v>9327.68</v>
      </c>
      <c r="L17" s="36"/>
      <c r="N17" s="11"/>
    </row>
    <row r="18" spans="1:14" x14ac:dyDescent="0.25">
      <c r="A18" s="6" t="s">
        <v>11</v>
      </c>
      <c r="F18" s="7"/>
      <c r="G18" s="8">
        <v>9</v>
      </c>
      <c r="H18" s="12">
        <f>+'[1]g braille'!E149</f>
        <v>70255.25</v>
      </c>
      <c r="I18" s="38">
        <v>54201.05</v>
      </c>
      <c r="L18" s="36"/>
      <c r="N18" s="11"/>
    </row>
    <row r="19" spans="1:14" x14ac:dyDescent="0.25">
      <c r="A19" s="6"/>
      <c r="F19" s="7"/>
      <c r="G19" s="8"/>
      <c r="H19" s="12"/>
      <c r="I19" s="38"/>
      <c r="L19" s="11"/>
    </row>
    <row r="20" spans="1:14" x14ac:dyDescent="0.25">
      <c r="A20" s="6" t="s">
        <v>12</v>
      </c>
      <c r="F20" s="7"/>
      <c r="G20" s="8"/>
      <c r="H20" s="12"/>
      <c r="I20" s="38"/>
      <c r="L20" s="11"/>
    </row>
    <row r="21" spans="1:14" x14ac:dyDescent="0.25">
      <c r="A21" s="6" t="s">
        <v>13</v>
      </c>
      <c r="F21" s="7"/>
      <c r="G21" s="8">
        <v>10</v>
      </c>
      <c r="H21" s="12">
        <f>+'[1]g braille'!E154</f>
        <v>1335411.73</v>
      </c>
      <c r="I21" s="38">
        <v>1258746.8400000001</v>
      </c>
      <c r="L21" s="36"/>
      <c r="N21" s="11"/>
    </row>
    <row r="22" spans="1:14" x14ac:dyDescent="0.25">
      <c r="A22" s="6" t="s">
        <v>14</v>
      </c>
      <c r="F22" s="7"/>
      <c r="G22" s="8">
        <v>10</v>
      </c>
      <c r="H22" s="12">
        <f>+'[1]g braille'!E156</f>
        <v>211566.69</v>
      </c>
      <c r="I22" s="38">
        <v>188260.1</v>
      </c>
      <c r="L22" s="36"/>
      <c r="N22" s="11"/>
    </row>
    <row r="23" spans="1:14" x14ac:dyDescent="0.25">
      <c r="A23" s="6" t="s">
        <v>15</v>
      </c>
      <c r="G23" s="8">
        <v>10</v>
      </c>
      <c r="H23" s="12">
        <f>+'[1]g braille'!E155</f>
        <v>806887.41</v>
      </c>
      <c r="I23" s="38">
        <v>654134.24</v>
      </c>
      <c r="L23" s="36"/>
    </row>
    <row r="24" spans="1:14" x14ac:dyDescent="0.25">
      <c r="A24" s="6" t="s">
        <v>16</v>
      </c>
      <c r="F24" s="7"/>
      <c r="G24" s="8">
        <v>10</v>
      </c>
      <c r="H24" s="13"/>
      <c r="I24" s="38">
        <v>296.94</v>
      </c>
      <c r="L24" s="11"/>
    </row>
    <row r="25" spans="1:14" x14ac:dyDescent="0.25">
      <c r="A25" s="6" t="s">
        <v>17</v>
      </c>
      <c r="F25" s="7"/>
      <c r="G25" s="8">
        <v>10</v>
      </c>
      <c r="H25" s="12">
        <f>+'[1]g braille'!E160</f>
        <v>131171.20000000001</v>
      </c>
      <c r="I25" s="38">
        <v>203151.77</v>
      </c>
      <c r="J25" s="11"/>
      <c r="K25" s="11"/>
      <c r="L25" s="36"/>
    </row>
    <row r="26" spans="1:14" x14ac:dyDescent="0.25">
      <c r="A26" s="6" t="s">
        <v>18</v>
      </c>
      <c r="F26" s="7"/>
      <c r="G26" s="8">
        <v>10</v>
      </c>
      <c r="H26" s="12">
        <f>+'[1]g braille'!E158</f>
        <v>197014.3</v>
      </c>
      <c r="I26" s="38">
        <v>410979.73</v>
      </c>
      <c r="L26" s="36"/>
    </row>
    <row r="27" spans="1:14" x14ac:dyDescent="0.25">
      <c r="A27" s="6" t="s">
        <v>19</v>
      </c>
      <c r="F27" s="7"/>
      <c r="G27" s="8">
        <v>10</v>
      </c>
      <c r="H27" s="12">
        <f>+'[1]g braille'!E159</f>
        <v>34790.69</v>
      </c>
      <c r="I27" s="38">
        <v>18730.330000000002</v>
      </c>
      <c r="L27" s="36"/>
    </row>
    <row r="28" spans="1:14" x14ac:dyDescent="0.25">
      <c r="A28" s="6" t="s">
        <v>20</v>
      </c>
      <c r="F28" s="7"/>
      <c r="G28" s="8">
        <v>10</v>
      </c>
      <c r="H28" s="12">
        <f>+'[1]g braille'!E161</f>
        <v>21184.53</v>
      </c>
      <c r="I28" s="38">
        <v>15046.11</v>
      </c>
      <c r="L28" s="36"/>
    </row>
    <row r="29" spans="1:14" x14ac:dyDescent="0.25">
      <c r="A29" s="6" t="s">
        <v>21</v>
      </c>
      <c r="F29" s="7"/>
      <c r="G29" s="8">
        <v>10</v>
      </c>
      <c r="H29" s="12">
        <f>+'[1]g braille'!E164+'[1]g braille'!E157+'[1]g braille'!E162+'[1]g braille'!E163</f>
        <v>234639.46999999997</v>
      </c>
      <c r="I29" s="38">
        <v>248310.79</v>
      </c>
      <c r="L29" s="36"/>
    </row>
    <row r="30" spans="1:14" x14ac:dyDescent="0.25">
      <c r="A30" s="6"/>
      <c r="F30" s="7"/>
      <c r="G30" s="8"/>
      <c r="H30" s="12"/>
      <c r="I30" s="14"/>
      <c r="J30" s="11"/>
      <c r="K30" s="11"/>
      <c r="L30" s="11"/>
    </row>
    <row r="31" spans="1:14" x14ac:dyDescent="0.25">
      <c r="A31" s="6" t="s">
        <v>22</v>
      </c>
      <c r="F31" s="7"/>
      <c r="G31" s="8"/>
      <c r="H31" s="12">
        <v>0</v>
      </c>
      <c r="I31" s="15">
        <v>0</v>
      </c>
      <c r="J31" s="11"/>
      <c r="K31" s="11"/>
      <c r="L31" s="11"/>
    </row>
    <row r="32" spans="1:14" x14ac:dyDescent="0.25">
      <c r="A32" s="6"/>
      <c r="F32" s="7"/>
      <c r="G32" s="8"/>
      <c r="H32" s="12"/>
      <c r="I32" s="15"/>
      <c r="J32" s="11"/>
      <c r="K32" s="11"/>
      <c r="L32" s="11"/>
    </row>
    <row r="33" spans="1:14" x14ac:dyDescent="0.25">
      <c r="A33" s="6" t="s">
        <v>23</v>
      </c>
      <c r="F33" s="7"/>
      <c r="G33" s="8"/>
      <c r="H33" s="12">
        <v>0</v>
      </c>
      <c r="I33" s="15">
        <v>0</v>
      </c>
      <c r="L33" s="11"/>
    </row>
    <row r="34" spans="1:14" x14ac:dyDescent="0.25">
      <c r="A34" s="6"/>
      <c r="F34" s="7"/>
      <c r="G34" s="8"/>
      <c r="H34" s="12"/>
      <c r="I34" s="15"/>
      <c r="L34" s="11"/>
    </row>
    <row r="35" spans="1:14" x14ac:dyDescent="0.25">
      <c r="A35" s="6" t="s">
        <v>24</v>
      </c>
      <c r="F35" s="7"/>
      <c r="G35" s="8">
        <v>8</v>
      </c>
      <c r="H35" s="12">
        <f>-'[1]g braille'!E44</f>
        <v>-19105.52</v>
      </c>
      <c r="I35" s="15">
        <v>-19000.82</v>
      </c>
      <c r="L35" s="36"/>
    </row>
    <row r="36" spans="1:14" x14ac:dyDescent="0.25">
      <c r="A36" s="6"/>
      <c r="F36" s="7"/>
      <c r="G36" s="8"/>
      <c r="H36" s="12"/>
      <c r="I36" s="15"/>
      <c r="L36" s="11"/>
    </row>
    <row r="37" spans="1:14" x14ac:dyDescent="0.25">
      <c r="A37" s="6" t="s">
        <v>25</v>
      </c>
      <c r="F37" s="7"/>
      <c r="G37" s="8"/>
      <c r="H37" s="12"/>
      <c r="I37" s="14"/>
      <c r="L37" s="11"/>
    </row>
    <row r="38" spans="1:14" x14ac:dyDescent="0.25">
      <c r="A38" s="6" t="s">
        <v>26</v>
      </c>
      <c r="F38" s="7"/>
      <c r="G38" s="8">
        <v>14</v>
      </c>
      <c r="H38" s="12">
        <f>-'[1]g braille'!E62-'[1]g braille'!E63-'[1]g braille'!E64</f>
        <v>-58692.17</v>
      </c>
      <c r="I38" s="38">
        <v>-58744.68</v>
      </c>
      <c r="L38" s="36"/>
      <c r="N38" s="11"/>
    </row>
    <row r="39" spans="1:14" x14ac:dyDescent="0.25">
      <c r="A39" s="6" t="s">
        <v>27</v>
      </c>
      <c r="F39" s="7"/>
      <c r="G39" s="8">
        <v>14</v>
      </c>
      <c r="H39" s="12">
        <f>-'[1]g braille'!E58-'[1]g braille'!E59-'[1]g braille'!E60</f>
        <v>-31527.049999999996</v>
      </c>
      <c r="I39" s="38">
        <v>-33734.800000000003</v>
      </c>
      <c r="L39" s="36"/>
      <c r="N39" s="11"/>
    </row>
    <row r="40" spans="1:14" x14ac:dyDescent="0.25">
      <c r="A40" s="6" t="s">
        <v>28</v>
      </c>
      <c r="F40" s="7"/>
      <c r="G40" s="8">
        <v>14</v>
      </c>
      <c r="H40" s="12">
        <f>-'[1]g braille'!E53-'[1]g braille'!E54-'[1]g braille'!E55</f>
        <v>-33853.86</v>
      </c>
      <c r="I40" s="38">
        <v>-57120.160000000003</v>
      </c>
      <c r="L40" s="36"/>
    </row>
    <row r="41" spans="1:14" x14ac:dyDescent="0.25">
      <c r="A41" s="6" t="s">
        <v>29</v>
      </c>
      <c r="F41" s="7"/>
      <c r="G41" s="8">
        <v>14</v>
      </c>
      <c r="H41" s="12">
        <f>-'[1]g braille'!E91-H40-H39-H38</f>
        <v>-602802.4600000002</v>
      </c>
      <c r="I41" s="38">
        <v>-454445.34</v>
      </c>
      <c r="L41" s="36"/>
    </row>
    <row r="42" spans="1:14" x14ac:dyDescent="0.25">
      <c r="A42" s="6"/>
      <c r="F42" s="7"/>
      <c r="G42" s="8"/>
      <c r="H42" s="13"/>
      <c r="I42" s="14"/>
      <c r="L42" s="11"/>
    </row>
    <row r="43" spans="1:14" x14ac:dyDescent="0.25">
      <c r="A43" s="6" t="s">
        <v>30</v>
      </c>
      <c r="F43" s="7"/>
      <c r="G43" s="8"/>
      <c r="H43" s="13"/>
      <c r="I43" s="14"/>
      <c r="L43" s="11"/>
    </row>
    <row r="44" spans="1:14" x14ac:dyDescent="0.25">
      <c r="A44" s="6" t="s">
        <v>31</v>
      </c>
      <c r="F44" s="7"/>
      <c r="G44" s="8">
        <v>12</v>
      </c>
      <c r="H44" s="12">
        <f>-'[1]g braille'!E95-'[1]g braille'!E96-'[1]g braille'!E97-'[1]g braille'!E99-'[1]g braille'!E100-'[1]g braille'!E101-'[1]g braille'!E102-'[1]g braille'!E103-'[1]g braille'!E98</f>
        <v>-2185649.1399999997</v>
      </c>
      <c r="I44" s="38">
        <v>-2038717.73</v>
      </c>
      <c r="L44" s="36"/>
      <c r="N44" s="11"/>
    </row>
    <row r="45" spans="1:14" x14ac:dyDescent="0.25">
      <c r="A45" s="6" t="s">
        <v>32</v>
      </c>
      <c r="F45" s="7"/>
      <c r="G45" s="8">
        <v>12</v>
      </c>
      <c r="H45" s="12">
        <f>-'[1]g braille'!E104</f>
        <v>-432922.14</v>
      </c>
      <c r="I45" s="38">
        <v>-399562.78</v>
      </c>
      <c r="L45" s="36"/>
      <c r="N45" s="11"/>
    </row>
    <row r="46" spans="1:14" x14ac:dyDescent="0.25">
      <c r="A46" s="6" t="s">
        <v>33</v>
      </c>
      <c r="F46" s="7"/>
      <c r="G46" s="8">
        <v>12</v>
      </c>
      <c r="H46" s="12">
        <f>-'[1]g braille'!E105-'[1]g braille'!E106-'[1]g braille'!E107-'[1]g braille'!E108-'[1]g braille'!E109</f>
        <v>-22143.430000000004</v>
      </c>
      <c r="I46" s="38">
        <v>-23778.09</v>
      </c>
      <c r="L46" s="36"/>
    </row>
    <row r="47" spans="1:14" x14ac:dyDescent="0.25">
      <c r="A47" s="6"/>
      <c r="F47" s="7"/>
      <c r="G47" s="8"/>
      <c r="H47" s="12"/>
      <c r="I47" s="14"/>
      <c r="L47" s="11"/>
    </row>
    <row r="48" spans="1:14" x14ac:dyDescent="0.25">
      <c r="A48" s="6" t="s">
        <v>34</v>
      </c>
      <c r="F48" s="7"/>
      <c r="G48" s="8"/>
      <c r="H48" s="12">
        <v>0</v>
      </c>
      <c r="I48" s="15">
        <v>0</v>
      </c>
      <c r="L48" s="11"/>
    </row>
    <row r="49" spans="1:14" x14ac:dyDescent="0.25">
      <c r="A49" s="6" t="s">
        <v>35</v>
      </c>
      <c r="F49" s="7"/>
      <c r="G49" s="8"/>
      <c r="H49" s="12">
        <v>0</v>
      </c>
      <c r="I49" s="15">
        <v>0</v>
      </c>
      <c r="L49" s="11"/>
    </row>
    <row r="50" spans="1:14" x14ac:dyDescent="0.25">
      <c r="A50" s="6" t="s">
        <v>36</v>
      </c>
      <c r="F50" s="7"/>
      <c r="G50" s="8"/>
      <c r="H50" s="12">
        <v>0</v>
      </c>
      <c r="I50" s="15">
        <v>0</v>
      </c>
      <c r="L50" s="11"/>
    </row>
    <row r="51" spans="1:14" x14ac:dyDescent="0.25">
      <c r="A51" s="6" t="s">
        <v>37</v>
      </c>
      <c r="F51" s="7"/>
      <c r="G51" s="8"/>
      <c r="H51" s="12">
        <v>0</v>
      </c>
      <c r="I51" s="15">
        <v>0</v>
      </c>
      <c r="L51" s="11"/>
    </row>
    <row r="52" spans="1:14" x14ac:dyDescent="0.25">
      <c r="A52" s="6" t="s">
        <v>38</v>
      </c>
      <c r="F52" s="7"/>
      <c r="G52" s="8"/>
      <c r="H52" s="12">
        <f>+'[1]g braille'!E169</f>
        <v>0</v>
      </c>
      <c r="I52" s="15">
        <v>0</v>
      </c>
      <c r="L52" s="36"/>
    </row>
    <row r="53" spans="1:14" x14ac:dyDescent="0.25">
      <c r="A53" s="6" t="s">
        <v>39</v>
      </c>
      <c r="F53" s="7"/>
      <c r="G53" s="8"/>
      <c r="H53" s="12">
        <v>0</v>
      </c>
      <c r="I53" s="15">
        <v>0</v>
      </c>
      <c r="L53" s="11"/>
    </row>
    <row r="54" spans="1:14" x14ac:dyDescent="0.25">
      <c r="A54" s="6"/>
      <c r="F54" s="7"/>
      <c r="G54" s="8"/>
      <c r="H54" s="12"/>
      <c r="I54" s="15"/>
      <c r="L54" s="11"/>
    </row>
    <row r="55" spans="1:14" x14ac:dyDescent="0.25">
      <c r="A55" s="6" t="s">
        <v>40</v>
      </c>
      <c r="F55" s="7"/>
      <c r="G55" s="8"/>
      <c r="H55" s="12">
        <f>+'[1]g braille'!E174</f>
        <v>0.16</v>
      </c>
      <c r="I55" s="15">
        <v>0.16</v>
      </c>
      <c r="L55" s="11"/>
    </row>
    <row r="56" spans="1:14" x14ac:dyDescent="0.25">
      <c r="A56" s="6"/>
      <c r="F56" s="7"/>
      <c r="G56" s="8"/>
      <c r="H56" s="12"/>
      <c r="I56" s="14"/>
      <c r="L56" s="11"/>
    </row>
    <row r="57" spans="1:14" x14ac:dyDescent="0.25">
      <c r="A57" s="6" t="s">
        <v>41</v>
      </c>
      <c r="F57" s="7"/>
      <c r="G57" s="8"/>
      <c r="H57" s="12"/>
      <c r="I57" s="14"/>
      <c r="L57" s="11"/>
    </row>
    <row r="58" spans="1:14" x14ac:dyDescent="0.25">
      <c r="A58" s="6" t="s">
        <v>42</v>
      </c>
      <c r="F58" s="7"/>
      <c r="G58" s="8"/>
      <c r="H58" s="12">
        <f>+'[1]g braille'!E183</f>
        <v>4553.28</v>
      </c>
      <c r="I58" s="38">
        <v>24466.12</v>
      </c>
      <c r="L58" s="36"/>
      <c r="N58" s="11"/>
    </row>
    <row r="59" spans="1:14" x14ac:dyDescent="0.25">
      <c r="A59" s="6" t="s">
        <v>42</v>
      </c>
      <c r="F59" s="7"/>
      <c r="G59" s="8"/>
      <c r="H59" s="12"/>
      <c r="I59" s="14"/>
      <c r="L59" s="36"/>
      <c r="N59" s="11"/>
    </row>
    <row r="60" spans="1:14" x14ac:dyDescent="0.25">
      <c r="A60" s="6" t="s">
        <v>42</v>
      </c>
      <c r="F60" s="7"/>
      <c r="G60" s="8"/>
      <c r="H60" s="12"/>
      <c r="I60" s="14"/>
      <c r="L60" s="36"/>
    </row>
    <row r="61" spans="1:14" x14ac:dyDescent="0.25">
      <c r="A61" s="6" t="s">
        <v>43</v>
      </c>
      <c r="F61" s="7"/>
      <c r="G61" s="8"/>
      <c r="H61" s="12">
        <f>+'[1]g braille'!E184</f>
        <v>189480.57</v>
      </c>
      <c r="I61" s="38">
        <v>174079.9</v>
      </c>
      <c r="L61" s="36"/>
    </row>
    <row r="62" spans="1:14" x14ac:dyDescent="0.25">
      <c r="A62" s="6" t="s">
        <v>44</v>
      </c>
      <c r="F62" s="7"/>
      <c r="G62" s="8">
        <v>9.14</v>
      </c>
      <c r="H62" s="12">
        <f>+'[1]g braille'!E179+'[1]g braille'!E180+'[1]g braille'!E181+'[1]g braille'!E182+'[1]g braille'!E185+'[1]g braille'!E186+'[1]g braille'!E187</f>
        <v>295331.95999999996</v>
      </c>
      <c r="I62" s="38">
        <f>391966.14-24466.12-174079.9</f>
        <v>193420.12000000002</v>
      </c>
      <c r="L62" s="11"/>
    </row>
    <row r="63" spans="1:14" x14ac:dyDescent="0.25">
      <c r="A63" s="6"/>
      <c r="F63" s="7"/>
      <c r="G63" s="8"/>
      <c r="H63" s="12"/>
      <c r="I63" s="38"/>
      <c r="L63" s="11"/>
    </row>
    <row r="64" spans="1:14" x14ac:dyDescent="0.25">
      <c r="A64" s="6" t="s">
        <v>45</v>
      </c>
      <c r="F64" s="7"/>
      <c r="G64" s="8">
        <v>14</v>
      </c>
      <c r="H64" s="12">
        <f>-'[1]g braille'!E119-'[1]g braille'!E120-'[1]g braille'!E121-'[1]g braille'!E122-'[1]g braille'!E123-'[1]g braille'!E124-'[1]g braille'!E125-'[1]g braille'!E126</f>
        <v>-168352.07999999996</v>
      </c>
      <c r="I64" s="38">
        <f>-123120.69-132997.13</f>
        <v>-256117.82</v>
      </c>
      <c r="L64" s="36"/>
    </row>
    <row r="65" spans="1:15" x14ac:dyDescent="0.25">
      <c r="A65" s="6"/>
      <c r="F65" s="7"/>
      <c r="G65" s="8"/>
      <c r="H65" s="13"/>
      <c r="I65" s="14"/>
      <c r="L65" s="11"/>
    </row>
    <row r="66" spans="1:15" x14ac:dyDescent="0.25">
      <c r="A66" s="42" t="s">
        <v>46</v>
      </c>
      <c r="B66" s="43"/>
      <c r="C66" s="43"/>
      <c r="D66" s="43"/>
      <c r="E66" s="43"/>
      <c r="F66" s="44"/>
      <c r="G66" s="8"/>
      <c r="H66" s="16">
        <f>SUM(H16:H65)</f>
        <v>22476.700000000827</v>
      </c>
      <c r="I66" s="17">
        <f>SUM(I16:I65)</f>
        <v>152755.01000000036</v>
      </c>
      <c r="L66" s="11"/>
    </row>
    <row r="67" spans="1:15" x14ac:dyDescent="0.25">
      <c r="A67" s="6"/>
      <c r="F67" s="7"/>
      <c r="G67" s="8"/>
      <c r="H67" s="18"/>
      <c r="I67" s="19"/>
      <c r="L67" s="11"/>
    </row>
    <row r="68" spans="1:15" x14ac:dyDescent="0.25">
      <c r="A68" s="6" t="s">
        <v>47</v>
      </c>
      <c r="F68" s="7"/>
      <c r="G68" s="8"/>
      <c r="H68" s="12">
        <f>-'[1]g braille'!E114</f>
        <v>-103488.25</v>
      </c>
      <c r="I68" s="38">
        <v>-92891</v>
      </c>
      <c r="L68" s="36"/>
    </row>
    <row r="69" spans="1:15" x14ac:dyDescent="0.25">
      <c r="A69" s="6"/>
      <c r="F69" s="7"/>
      <c r="G69" s="8"/>
      <c r="H69" s="13"/>
      <c r="I69" s="14"/>
      <c r="L69" s="11"/>
    </row>
    <row r="70" spans="1:15" x14ac:dyDescent="0.25">
      <c r="A70" s="20" t="s">
        <v>48</v>
      </c>
      <c r="B70" s="21"/>
      <c r="C70" s="21"/>
      <c r="D70" s="21"/>
      <c r="E70" s="21"/>
      <c r="F70" s="22"/>
      <c r="G70" s="8"/>
      <c r="H70" s="23">
        <f>+H66+H68</f>
        <v>-81011.549999999173</v>
      </c>
      <c r="I70" s="24">
        <f>+I66+I68</f>
        <v>59864.010000000359</v>
      </c>
      <c r="L70" s="11"/>
    </row>
    <row r="71" spans="1:15" x14ac:dyDescent="0.25">
      <c r="A71" s="6"/>
      <c r="F71" s="7"/>
      <c r="G71" s="8"/>
      <c r="H71" s="12"/>
      <c r="I71" s="14"/>
      <c r="L71" s="11"/>
    </row>
    <row r="72" spans="1:15" x14ac:dyDescent="0.25">
      <c r="A72" s="6" t="s">
        <v>49</v>
      </c>
      <c r="F72" s="7"/>
      <c r="G72" s="8" t="s">
        <v>50</v>
      </c>
      <c r="H72" s="12">
        <f>+'[1]g braille'!E192</f>
        <v>0</v>
      </c>
      <c r="I72" s="38">
        <v>2.5499999999999998</v>
      </c>
      <c r="L72" s="36"/>
    </row>
    <row r="73" spans="1:15" x14ac:dyDescent="0.25">
      <c r="A73" s="6" t="s">
        <v>51</v>
      </c>
      <c r="F73" s="7"/>
      <c r="G73" s="8" t="s">
        <v>52</v>
      </c>
      <c r="H73" s="12">
        <f>-'[1]g braille'!E132-'[1]g braille'!E133-'[1]g braille'!E135-'[1]g braille'!E136-'[1]g braille'!E137-'[1]g braille'!E134-'[1]g braille'!E131</f>
        <v>-34796.149999999994</v>
      </c>
      <c r="I73" s="38">
        <v>-13088.55</v>
      </c>
      <c r="L73" s="36"/>
    </row>
    <row r="74" spans="1:15" x14ac:dyDescent="0.25">
      <c r="A74" s="6"/>
      <c r="F74" s="7"/>
      <c r="G74" s="8"/>
      <c r="H74" s="13"/>
      <c r="I74" s="14"/>
      <c r="L74" s="11"/>
    </row>
    <row r="75" spans="1:15" x14ac:dyDescent="0.25">
      <c r="A75" s="25" t="s">
        <v>53</v>
      </c>
      <c r="B75" s="26"/>
      <c r="C75" s="26"/>
      <c r="D75" s="26"/>
      <c r="E75" s="26"/>
      <c r="F75" s="27"/>
      <c r="G75" s="8"/>
      <c r="H75" s="23">
        <f>+H70+H72+H73</f>
        <v>-115807.69999999917</v>
      </c>
      <c r="I75" s="24">
        <f>+I70+I72+I73</f>
        <v>46778.010000000359</v>
      </c>
      <c r="L75" s="11"/>
    </row>
    <row r="76" spans="1:15" x14ac:dyDescent="0.25">
      <c r="A76" s="6"/>
      <c r="F76" s="7"/>
      <c r="G76" s="8"/>
      <c r="H76" s="13"/>
      <c r="I76" s="14"/>
      <c r="L76" s="11"/>
    </row>
    <row r="77" spans="1:15" x14ac:dyDescent="0.25">
      <c r="A77" s="6" t="s">
        <v>54</v>
      </c>
      <c r="F77" s="7"/>
      <c r="G77" s="8"/>
      <c r="H77" s="12">
        <v>0</v>
      </c>
      <c r="I77" s="15">
        <v>0</v>
      </c>
      <c r="L77" s="11"/>
    </row>
    <row r="78" spans="1:15" x14ac:dyDescent="0.25">
      <c r="A78" s="6"/>
      <c r="F78" s="7"/>
      <c r="G78" s="8"/>
      <c r="H78" s="13"/>
      <c r="I78" s="14"/>
      <c r="L78" s="11"/>
    </row>
    <row r="79" spans="1:15" x14ac:dyDescent="0.25">
      <c r="A79" s="25" t="s">
        <v>55</v>
      </c>
      <c r="B79" s="26"/>
      <c r="C79" s="26"/>
      <c r="D79" s="26"/>
      <c r="E79" s="26"/>
      <c r="F79" s="27"/>
      <c r="G79" s="8"/>
      <c r="H79" s="23">
        <f>+H75+H77</f>
        <v>-115807.69999999917</v>
      </c>
      <c r="I79" s="24">
        <f>+I75+I77</f>
        <v>46778.010000000359</v>
      </c>
      <c r="L79" s="28"/>
      <c r="O79" s="11"/>
    </row>
    <row r="80" spans="1:15" x14ac:dyDescent="0.25">
      <c r="A80" s="6"/>
      <c r="F80" s="7"/>
      <c r="G80" s="8"/>
      <c r="H80" s="13"/>
      <c r="I80" s="14"/>
      <c r="L80" s="11"/>
    </row>
    <row r="81" spans="1:12" x14ac:dyDescent="0.25">
      <c r="A81" s="29"/>
      <c r="B81" s="30"/>
      <c r="C81" s="30"/>
      <c r="D81" s="30"/>
      <c r="E81" s="30"/>
      <c r="F81" s="31"/>
      <c r="G81" s="32"/>
      <c r="H81" s="33"/>
      <c r="I81" s="34"/>
      <c r="L81" s="11"/>
    </row>
    <row r="82" spans="1:12" x14ac:dyDescent="0.25">
      <c r="A82" s="35"/>
      <c r="H82" s="11"/>
      <c r="I82" s="11"/>
    </row>
    <row r="83" spans="1:12" x14ac:dyDescent="0.25">
      <c r="A83" s="35"/>
      <c r="H83" s="11"/>
      <c r="I83" s="11"/>
    </row>
    <row r="84" spans="1:12" x14ac:dyDescent="0.25">
      <c r="A84" s="35"/>
      <c r="H84" s="11"/>
      <c r="I84" s="11"/>
    </row>
    <row r="85" spans="1:12" x14ac:dyDescent="0.25">
      <c r="A85" s="35"/>
      <c r="H85" s="11"/>
      <c r="I85" s="11"/>
    </row>
    <row r="86" spans="1:12" x14ac:dyDescent="0.25">
      <c r="A86" s="35"/>
      <c r="H86" s="11"/>
      <c r="I86" s="11"/>
    </row>
    <row r="87" spans="1:12" x14ac:dyDescent="0.25">
      <c r="A87" s="35"/>
      <c r="H87" s="11"/>
      <c r="I87" s="11"/>
    </row>
    <row r="88" spans="1:12" x14ac:dyDescent="0.25">
      <c r="A88" s="35"/>
      <c r="H88" s="11"/>
      <c r="I88" s="11"/>
    </row>
    <row r="89" spans="1:12" x14ac:dyDescent="0.25">
      <c r="A89" s="35"/>
      <c r="H89" s="11"/>
      <c r="I89" s="11"/>
    </row>
    <row r="90" spans="1:12" x14ac:dyDescent="0.25">
      <c r="A90" s="35"/>
      <c r="H90" s="11"/>
      <c r="I90" s="11"/>
    </row>
    <row r="91" spans="1:12" x14ac:dyDescent="0.25">
      <c r="A91" s="35"/>
      <c r="H91" s="11"/>
      <c r="I91" s="11"/>
    </row>
    <row r="92" spans="1:12" x14ac:dyDescent="0.25">
      <c r="A92" s="35"/>
      <c r="H92" s="11"/>
      <c r="I92" s="11"/>
    </row>
    <row r="93" spans="1:12" x14ac:dyDescent="0.25">
      <c r="A93" s="35"/>
    </row>
    <row r="94" spans="1:12" x14ac:dyDescent="0.25">
      <c r="A94" s="35"/>
    </row>
    <row r="95" spans="1:12" x14ac:dyDescent="0.25">
      <c r="A95" s="35"/>
    </row>
    <row r="96" spans="1:12" x14ac:dyDescent="0.25">
      <c r="A96" s="35"/>
    </row>
    <row r="97" spans="1:1" x14ac:dyDescent="0.25">
      <c r="A97" s="35"/>
    </row>
    <row r="98" spans="1:1" x14ac:dyDescent="0.25">
      <c r="A98" s="1"/>
    </row>
  </sheetData>
  <mergeCells count="8">
    <mergeCell ref="A14:F14"/>
    <mergeCell ref="A66:F66"/>
    <mergeCell ref="A6:I6"/>
    <mergeCell ref="A11:F11"/>
    <mergeCell ref="G11:I11"/>
    <mergeCell ref="A12:F13"/>
    <mergeCell ref="G12:G13"/>
    <mergeCell ref="H12:I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9A47076F30524E9ECC8BEC0B6B15A7" ma:contentTypeVersion="18" ma:contentTypeDescription="Criar um novo documento." ma:contentTypeScope="" ma:versionID="4d14e82064f0491e2bf24f7d9ebe7eaa">
  <xsd:schema xmlns:xsd="http://www.w3.org/2001/XMLSchema" xmlns:xs="http://www.w3.org/2001/XMLSchema" xmlns:p="http://schemas.microsoft.com/office/2006/metadata/properties" xmlns:ns3="bbb2d0e4-1dc2-4fff-a93a-effb96407cb5" xmlns:ns4="48c76c34-e770-4369-8041-2412b41a9cb6" targetNamespace="http://schemas.microsoft.com/office/2006/metadata/properties" ma:root="true" ma:fieldsID="8543a25dea177434b4db40cffad65f07" ns3:_="" ns4:_="">
    <xsd:import namespace="bbb2d0e4-1dc2-4fff-a93a-effb96407cb5"/>
    <xsd:import namespace="48c76c34-e770-4369-8041-2412b41a9c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2d0e4-1dc2-4fff-a93a-effb96407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76c34-e770-4369-8041-2412b41a9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b2d0e4-1dc2-4fff-a93a-effb96407cb5" xsi:nil="true"/>
  </documentManagement>
</p:properties>
</file>

<file path=customXml/itemProps1.xml><?xml version="1.0" encoding="utf-8"?>
<ds:datastoreItem xmlns:ds="http://schemas.openxmlformats.org/officeDocument/2006/customXml" ds:itemID="{974EA69A-32D1-4671-9C2D-9045AB3049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3C8C2B-0581-479C-803A-2DEEB3E29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2d0e4-1dc2-4fff-a93a-effb96407cb5"/>
    <ds:schemaRef ds:uri="48c76c34-e770-4369-8041-2412b41a9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605BC-273A-433D-8C80-EA836FF16646}">
  <ds:schemaRefs>
    <ds:schemaRef ds:uri="http://schemas.microsoft.com/office/2006/documentManagement/types"/>
    <ds:schemaRef ds:uri="bbb2d0e4-1dc2-4fff-a93a-effb96407cb5"/>
    <ds:schemaRef ds:uri="http://purl.org/dc/elements/1.1/"/>
    <ds:schemaRef ds:uri="http://schemas.microsoft.com/office/2006/metadata/properties"/>
    <ds:schemaRef ds:uri="48c76c34-e770-4369-8041-2412b41a9cb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Luís</cp:lastModifiedBy>
  <dcterms:created xsi:type="dcterms:W3CDTF">2024-02-27T13:29:01Z</dcterms:created>
  <dcterms:modified xsi:type="dcterms:W3CDTF">2024-04-23T08:18:09Z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0x0101007B9A47076F30524E9ECC8BEC0B6B15A7</vt:lpwstr>
  </property>
</Properties>
</file>